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汇总表" sheetId="8" r:id="rId1"/>
    <sheet name="项目表" sheetId="1" r:id="rId2"/>
  </sheets>
  <definedNames>
    <definedName name="_xlnm._FilterDatabase" localSheetId="1" hidden="1">项目表!$A$5:$AD$100</definedName>
    <definedName name="红塔区">#REF!</definedName>
    <definedName name="江川区">#REF!</definedName>
    <definedName name="澄江市">#REF!</definedName>
    <definedName name="通海县">#REF!</definedName>
    <definedName name="峨山县">#REF!</definedName>
    <definedName name="易门县">#REF!</definedName>
    <definedName name="华宁县">#REF!</definedName>
    <definedName name="元江县">#REF!</definedName>
    <definedName name="新平县">#REF!</definedName>
    <definedName name="基地建设">#REF!,#REF!,#REF!,#REF!,#REF!,#REF!,#REF!,#REF!,#REF!</definedName>
    <definedName name="澄江市1">#REF!</definedName>
    <definedName name="峨山县1">#REF!</definedName>
    <definedName name="江川区1">#REF!</definedName>
    <definedName name="元江县1">#REF!</definedName>
    <definedName name="易门县1">#REF!</definedName>
    <definedName name="新平县1">#REF!</definedName>
    <definedName name="华宁县1">#REF!</definedName>
    <definedName name="通海县1">#REF!</definedName>
    <definedName name="红塔区1">#REF!</definedName>
    <definedName name="易门县2">#REF!</definedName>
    <definedName name="峨山县2">#REF!</definedName>
    <definedName name="红塔区2">#REF!</definedName>
    <definedName name="华宁县2">#REF!</definedName>
    <definedName name="新平县2">#REF!</definedName>
    <definedName name="元江县2">#REF!</definedName>
    <definedName name="江川区2">#REF!</definedName>
    <definedName name="澄江市2">#REF!</definedName>
    <definedName name="通海县2">#REF!</definedName>
    <definedName name="_xlnm.Print_Area" localSheetId="1">项目表!$A$1:$N$100</definedName>
    <definedName name="_xlnm.Print_Titles" localSheetId="1">项目表!$3:$5</definedName>
  </definedNames>
  <calcPr calcId="144525"/>
</workbook>
</file>

<file path=xl/sharedStrings.xml><?xml version="1.0" encoding="utf-8"?>
<sst xmlns="http://schemas.openxmlformats.org/spreadsheetml/2006/main" count="1874" uniqueCount="548">
  <si>
    <t>玉溪市2025年度巩固拓展脱贫攻坚成果和乡村振兴项目库建设情况汇总表</t>
  </si>
  <si>
    <t>单位：个、万元</t>
  </si>
  <si>
    <t>序号</t>
  </si>
  <si>
    <t>县市区</t>
  </si>
  <si>
    <t>合计</t>
  </si>
  <si>
    <t>按项目库类别分类</t>
  </si>
  <si>
    <t>按投资方向分类</t>
  </si>
  <si>
    <t>备注</t>
  </si>
  <si>
    <t>产业发展</t>
  </si>
  <si>
    <t>就业项目</t>
  </si>
  <si>
    <t>乡村建设行动</t>
  </si>
  <si>
    <t>其他</t>
  </si>
  <si>
    <t>刚性支出类</t>
  </si>
  <si>
    <t>千万工程</t>
  </si>
  <si>
    <t>市级以上农业基地</t>
  </si>
  <si>
    <t>市级以上龙头企业</t>
  </si>
  <si>
    <t>项目个数</t>
  </si>
  <si>
    <t>概算投资</t>
  </si>
  <si>
    <t>衔接资金</t>
  </si>
  <si>
    <t>玉溪市本级</t>
  </si>
  <si>
    <t>红塔区</t>
  </si>
  <si>
    <t>江川区</t>
  </si>
  <si>
    <t>澄江市</t>
  </si>
  <si>
    <t>通海县</t>
  </si>
  <si>
    <t>华宁县</t>
  </si>
  <si>
    <t>易门县</t>
  </si>
  <si>
    <t>峨山县</t>
  </si>
  <si>
    <t>新平县</t>
  </si>
  <si>
    <t>元江县</t>
  </si>
  <si>
    <t>通海县2025年度巩固拓展脱贫攻坚成果和乡村振兴项目库公示表</t>
  </si>
  <si>
    <t>填报时间：2024年11月18日</t>
  </si>
  <si>
    <t>县（市、区）</t>
  </si>
  <si>
    <t>项目实施地点</t>
  </si>
  <si>
    <t>项目类型</t>
  </si>
  <si>
    <t>项目名称</t>
  </si>
  <si>
    <t>规划年度</t>
  </si>
  <si>
    <t>建设性质</t>
  </si>
  <si>
    <t>项目概要及建设主要内容</t>
  </si>
  <si>
    <t>项目概算投资（万元）</t>
  </si>
  <si>
    <t>年度财政资金计划（万元）</t>
  </si>
  <si>
    <t>市级行业主管部门</t>
  </si>
  <si>
    <t>绩效目标预测</t>
  </si>
  <si>
    <t>是否到户项目</t>
  </si>
  <si>
    <t>联农带农机制</t>
  </si>
  <si>
    <t>是否符合规划、土地、环保要求</t>
  </si>
  <si>
    <t>是否易地搬迁后扶项目</t>
  </si>
  <si>
    <t>是否劳动密集型产业</t>
  </si>
  <si>
    <t>是否壮大集体经济项目</t>
  </si>
  <si>
    <t>县级行业主管部门</t>
  </si>
  <si>
    <t>后续管护运营单位</t>
  </si>
  <si>
    <t>是否纳入年度实施计划</t>
  </si>
  <si>
    <t>小  计</t>
  </si>
  <si>
    <t>其他财政资金</t>
  </si>
  <si>
    <t>项目受益人数</t>
  </si>
  <si>
    <t>其中：脱贫人口及监测对象</t>
  </si>
  <si>
    <t>总体目标</t>
  </si>
  <si>
    <t>乡</t>
  </si>
  <si>
    <t>村</t>
  </si>
  <si>
    <t>户</t>
  </si>
  <si>
    <t>人</t>
  </si>
  <si>
    <t>全县</t>
  </si>
  <si>
    <t>全县范围</t>
  </si>
  <si>
    <t>就业项目—技能培训</t>
  </si>
  <si>
    <t>2025年通海县脱贫人口劳动力转移培训</t>
  </si>
  <si>
    <r>
      <rPr>
        <sz val="10"/>
        <rFont val="Times New Roman"/>
        <charset val="134"/>
      </rPr>
      <t>2025</t>
    </r>
    <r>
      <rPr>
        <sz val="10"/>
        <rFont val="方正仿宋_GBK"/>
        <charset val="134"/>
      </rPr>
      <t>年</t>
    </r>
  </si>
  <si>
    <t>新建</t>
  </si>
  <si>
    <t>结合“雨露计划＋就业”针对全县790户脱贫户组织实施通海县脱贫人口劳动技能提升培训班，结合脱贫户实际需要，通过手把手、面对面的教学方式，把理论培训转向课堂培训和现场指导，提升了参训人员实践能力。帮助脱贫群众树立发展产业的信心，以技术帮扶和送教到村到户，促进农民增产增收。</t>
  </si>
  <si>
    <t>市农业农村局</t>
  </si>
  <si>
    <t>通过项目实施，有效增加了群众劳动技能，增加市场竞争力，提高家庭收入受益脱贫户790户。</t>
  </si>
  <si>
    <t>是</t>
  </si>
  <si>
    <t>公司+贫困户”</t>
  </si>
  <si>
    <t>不涉及</t>
  </si>
  <si>
    <t>否</t>
  </si>
  <si>
    <t>通海县乡村振兴局</t>
  </si>
  <si>
    <t>就业项目—公益性岗位</t>
  </si>
  <si>
    <t>2025年通海县乡村公益性岗位开发</t>
  </si>
  <si>
    <t>为持续做好我县脱贫人口（含监测对象）的就业帮扶工作，巩固拓展脱贫攻坚成果，助力全面推进乡村振兴，按照“按需设岗、以岗聘任、在岗领补、退岗有序”的乡村公益性岗位开发机制，开发一批乡村公益性岗位，重点安置“无法离乡、无业可扶、无力脱贫”且有能力胜任岗位工作的脱贫劳动力（含监测对象），确保有意愿的脱贫劳动力家庭至少有1人实现稳定就业。按照不低于800元/月的标准给予乡村公益性岗位补贴，实现脱贫劳动力（含监测户）持续稳定增收。</t>
  </si>
  <si>
    <t>市人力资源社会保障局</t>
  </si>
  <si>
    <t>带动脱贫劳动力和监测对象增收年均增收1万元以上。</t>
  </si>
  <si>
    <t>吸纳农村劳动力稳定就业增收—吸纳就业</t>
  </si>
  <si>
    <t>通海县人力资源和社会保障局</t>
  </si>
  <si>
    <t>就业项目—交通费补助</t>
  </si>
  <si>
    <t>2025年通海县脱贫劳动力（含监测户）跨省务工一次性交通补助</t>
  </si>
  <si>
    <t>为进一步巩固脱贫攻坚成果，确保我县脱贫劳动力（含监测帮扶对象）稳岗就业、持续增收，对跨省外出务工且稳定就业 3 个月以上的脱贫人口（含监测对象），按照跨省务工人员给予一次性外出务工交通补助（每年享受 1 次）。</t>
  </si>
  <si>
    <t>带动跨省外出务工且稳定就业3个月以上脱贫人口（含监测对象）增收1000元/年/人</t>
  </si>
  <si>
    <t>2025年通海县脱贫劳动力（含监测户）省内跨州市务工一次性交通补助</t>
  </si>
  <si>
    <t>为进一步巩固脱贫攻坚成果，确保我县脱贫劳动力（含监测帮扶对象）稳岗就业、持续增收，对省内跨州市外出务工且稳定就业 3 个月以上的脱贫人口（含监测对象），按照省内跨州市务工人员给予一次性外出务工交通补助（每年享受 1 次）。</t>
  </si>
  <si>
    <t>带动省内跨州市务工且稳定就业3个月以上脱贫人口（含监测对象）增收500元/年/人</t>
  </si>
  <si>
    <t>巩固三保障成果—享受“雨露计划”职业教育补助</t>
  </si>
  <si>
    <t>2025年通海县雨露计划职业教育学生补助</t>
  </si>
  <si>
    <t>全县脱贫户家庭子女接受职业教育进行补助每人每年约3000-5000元。</t>
  </si>
  <si>
    <t>全县脱贫户家庭子女接受职业教育进行补助每人每年3000-5000元。切实增加脱贫户家庭年收入。</t>
  </si>
  <si>
    <t>吸纳农村劳动力稳定就业增收—其他</t>
  </si>
  <si>
    <t>产业发展—小额贷款贴息</t>
  </si>
  <si>
    <t>通海县_金融扶贫_2025年扶贫小额信贷贴息项目</t>
  </si>
  <si>
    <t>为2023-2025年发放的小额信用贷款发放贴息资金。</t>
  </si>
  <si>
    <t>户均增收5000元</t>
  </si>
  <si>
    <t>带动农户发展生产增产增收—订单生产</t>
  </si>
  <si>
    <t>河西镇</t>
  </si>
  <si>
    <t>改水沟村</t>
  </si>
  <si>
    <t>产业发展—市场建设和农村物流</t>
  </si>
  <si>
    <t>2025年通海县河西镇改水沟村农资仓储中心建设项目</t>
  </si>
  <si>
    <t>新建化肥农药等农资仓储中心200平米，污水处理排放建设，为改水沟村村民种植提供服务，缩减运输成本，方便群众生产经营。铺设改水沟二组新农村雨污管网，提升群众人居环境。</t>
  </si>
  <si>
    <t>方便当地群众生产经营，带动改水沟村农业、经济的发展，提升农村人居环境，从而促进项目影响区域的经济繁荣。</t>
  </si>
  <si>
    <t>通海县河西镇改水沟村民委员</t>
  </si>
  <si>
    <t>螺髻村</t>
  </si>
  <si>
    <t>乡村建设行动—产业路、资源路、旅游路建设</t>
  </si>
  <si>
    <t>2025年通海县河西镇螺髻村田间道路硬化建设项目</t>
  </si>
  <si>
    <t>C30混凝土硬化路面（此路宽6米，长1300米，厚20厘米，硬化面积7800平方米）</t>
  </si>
  <si>
    <t>完善基础设施，带动村民增收</t>
  </si>
  <si>
    <t>带动农户发展生产增产增收—其他</t>
  </si>
  <si>
    <t>通海县河西镇螺髻村民委员会</t>
  </si>
  <si>
    <t>石山嘴</t>
  </si>
  <si>
    <t>产业发展—小型农田水利设施建设</t>
  </si>
  <si>
    <t>2025年通海县河西镇石山嘴村人畜饮水管网改造项目</t>
  </si>
  <si>
    <t>更换石山嘴三组输水管网，水管规格：DN100，总长1700m</t>
  </si>
  <si>
    <t>通海县河西镇石山嘴村民委员会</t>
  </si>
  <si>
    <t>杨广镇</t>
  </si>
  <si>
    <t>麟凤社区</t>
  </si>
  <si>
    <t>产业发展—种植业基地</t>
  </si>
  <si>
    <t>2025年通海县杨广镇麟凤社区育苗基地建设项目</t>
  </si>
  <si>
    <t>平整土地15.4亩，搭建蔬菜育苗大棚，配套育苗盘、自动控温系统及喷灌设备等相关育苗设施</t>
  </si>
  <si>
    <t>为群众提供优质的烤烟、蔬菜等农作物育苗，预计可扶持蔬菜种植户近1600户，帮助群众提高产量增加收入的同时增加集体经济收入。</t>
  </si>
  <si>
    <t>带动农户发展生产增产增收—其他、吸纳农村劳动力稳定就业增收—吸纳就业</t>
  </si>
  <si>
    <t>通海县杨广镇麟凤社区</t>
  </si>
  <si>
    <t>义广哨村</t>
  </si>
  <si>
    <t>产业发展—加工业</t>
  </si>
  <si>
    <t>2025年通海县杨广镇义广哨村石灰生产基础设施建设项目</t>
  </si>
  <si>
    <t>土地平整28亩（义广哨3组8亩，义广哨5组20亩），以土地入股形式与石灰生产企业合作，建设石灰生产基地。其中义广哨3组与杨广小郝石材加工厂、通海县杨广恩春石材加工厂合作，义广哨5组与通海腾宇钙镁熔剂有限公司合作。</t>
  </si>
  <si>
    <t>组集体以土地入股形式与石灰生产企业合作，能够有效盘活闲置土地，提高土地利用率的同时，增加集体经济收入。</t>
  </si>
  <si>
    <t>通海县杨广镇义广哨村民委员会</t>
  </si>
  <si>
    <t>秀山街道</t>
  </si>
  <si>
    <t>黄龙社区</t>
  </si>
  <si>
    <t>2025年通海县秀山街道黄龙社区土特产交易中心建设项目</t>
  </si>
  <si>
    <t>工程建设面积1200平方米，新建轻钢架大棚，高5.6米，面积1200平方米，预计投资93万元；场地硬化1200平方米，20厘米厚，采用C25砼,排水沟槽等预计投资10万元。</t>
  </si>
  <si>
    <t>完善基础设施，壮大村集体经济，带动村民增收，每年租金收益8万元。 促进资源循环：市场利于集中处理蔬菜废弃物，实现资源循环利用，如将烂菜叶等制成有机肥料，用于蔬菜种植，减少垃圾排放，改善土壤结构。保障生态安全：推动蔬菜绿色生产，促使菜农减少农药化肥使用，保护生态环境和生物多样性，保障蔬菜质量安全，促进农业可持续发展。</t>
  </si>
  <si>
    <t>吸纳农村劳动力稳定就业增收—吸纳就业；盘活闲置土地资源，壮大社区组织集体经济。</t>
  </si>
  <si>
    <t>通海县农业农村局</t>
  </si>
  <si>
    <t>通海县秀山街道黄龙社区</t>
  </si>
  <si>
    <t>长河社区</t>
  </si>
  <si>
    <t>2025年通海县秀山街道长河社区溥家山有机蔬菜种植基地大棚建设项目</t>
  </si>
  <si>
    <t>建设农业有机蔬菜基地大棚及配套设施，占地面积20亩。</t>
  </si>
  <si>
    <t>通过2025年通海县秀山街道长河社区溥家山有机蔬菜种植基地大棚建设项目的实施，提升人民群众生活质量，发展壮大集体经济。</t>
  </si>
  <si>
    <t>通海县秀山街道长河社区</t>
  </si>
  <si>
    <t>东村社区</t>
  </si>
  <si>
    <t>乡村建设行动—农村道路建设（通村路、通户路、小型桥梁等）</t>
  </si>
  <si>
    <t>2025年通海县秀山街道东村社区“千万工程”示范村建设项目</t>
  </si>
  <si>
    <t>新建进东麓中学道路长250米，宽8米，厚度20厘米，浇筑道路混凝土挡墙250米。</t>
  </si>
  <si>
    <t>通过2025年通海县秀山街道东村社区“千万工程”示范村建设项目的实施，提升人民群众生活质量，完善村内基础设施，强化整治人居环境。</t>
  </si>
  <si>
    <t>通海县秀山街道东村社区</t>
  </si>
  <si>
    <t>大树社区</t>
  </si>
  <si>
    <t>产业发展—新型农村集体经济发展项目</t>
  </si>
  <si>
    <t>2025年通海县秀山街道大树社区蔬菜交易配套实施建设项目</t>
  </si>
  <si>
    <t>改（扩）建</t>
  </si>
  <si>
    <t>新建蔬菜清洗池1个700平方米及配套设施；C25砼硬化道路600米，宽5米，厚度20厘米。</t>
  </si>
  <si>
    <t>通过2025年通海县秀山街道大树社区蔬菜交易配套实施建设项目的实施，壮大村集体经济，带动群众增收致富。</t>
  </si>
  <si>
    <t>吸纳农村劳动力稳定就业增收—吸纳就业；盘活闲置土地资源，壮大社区组织集体经济。否</t>
  </si>
  <si>
    <t>通海县秀山街道大树社区</t>
  </si>
  <si>
    <t>2025年通海县秀山街道长河社区“千万工程”示范村建设项目（长河社区中外坝交界道路及沟渠）</t>
  </si>
  <si>
    <t>长河社区总户数1213户，总人口4368人，耕地面积1268亩，人均耕地面积0.29亩。中外坝交界道路及沟渠扩建硬化道路长1500米，宽7米，厚度0.2米，浇筑排水沟700米，安装安全防护栏700米。</t>
  </si>
  <si>
    <t>通过2025年通海县秀山街道长河社区“千万工程”示范村建设项目（长河社区中外坝交界道路及沟渠）的实施，方便农产品运输，夯实农业基础设施，强化整治人居环境，巩固提升人民群众生活质量。</t>
  </si>
  <si>
    <t>金山社区</t>
  </si>
  <si>
    <t>产业发展—产业园（区）</t>
  </si>
  <si>
    <t>2025年通海县秀山街道金山绿色有机现代农业产业示范园</t>
  </si>
  <si>
    <t>项目计划建设连栋温室大棚 88 亩，搭配建设灌溉水过滤系统，大棚水肥一体化。其中： 1.温室大棚造价主要包括： 主体部分造价、设备设施造价、覆盖保温材料造价、物联网智控系统造价和其他配件造价； 2.灌溉水过滤系统，可去除水中绝大部分有害物质、重金属、可溶性固体，只有水分子方能透过反渗透膜最终为纯水。</t>
  </si>
  <si>
    <t>项目完成后可以调动农民农业生产积极性，提高当地农业综合生产能力，促进当地经济发展，增加地方财政收入，改善城镇生产生活条件，建设环境优美城镇，密切党群干群关系，巩固党的执政基础。对培育通海县绿色有机农业产业和调整农业结构产生重要影响， 促进当地经济发展，加快社会主义新农村建设。项目实施有利于项目区农业生产向产业化、现代化、科学化和生产绿色有机化、无害化的方向发展；有利于全 面提升蔬菜瓜果产业的档次和质量，增强市场竞争力和占有率，提高企业经济效益和丰富市场供应；有利于项目区现代农业和农业高新技术的发展，进而带动当地经济的振兴、农民素质的提高和农民收入的增加，探索出一条解决“三农”问题的新路子，并为本地区及至云南省蔬菜瓜果产业化推广提供借鉴经验。</t>
  </si>
  <si>
    <t>通海县秀山街道金山社区</t>
  </si>
  <si>
    <t>2025年通海县秀山街道黄龙社区现代农业绿色高效种植示范基地</t>
  </si>
  <si>
    <t>1、项目建设占地41亩，其中新建示范种植区包括5亩CKSB微生物绿色种植技术的微生物无公害蔬菜种植区；花卉生产片区标准化钢架大棚24亩；2亩标准化钢架大棚水果无土栽培种植区；4亩标准化示范大棚花卉新品种集中展示区；新建综合管理区、配套服务区、培训中心、包装车间、仓库等占地约3亩，道路及配套设施用地面积3亩；水利设施建设：安装喷滴灌工程，修建水肥一体化机房，修建蓄水池1个；电力设施建设：修建变电室，安装种植基地电路工程及变压器；道路工程建设：主路宽4米，长300米，水泥路面；田间作业道路宽1米，长500米；修建灌溉沟宽1.2米，深1.5米，总长300米。
2、仪器设备购置：购置水肥一体机设施、智能控制系统设施、排水灌溉系统设施、电气设施、便携式土壤养份分析仪、农用机具、运输车辆等。</t>
  </si>
  <si>
    <t>现代农业绿色高效种植示范基地建设，有助于推动农业现代化、促进绿色发展，能够提升农业生产效率与质量，促进农业转型升级与绿色发展，还能提高农民收入与就业水平，引领农业科技创新与示范推广。</t>
  </si>
  <si>
    <t>万家社区</t>
  </si>
  <si>
    <t>2025年通海县秀山街道万家社区“千万工程”示范村建设项目（万家社区五组至二组村内道路）</t>
  </si>
  <si>
    <t xml:space="preserve">     万家社区总户数1654户，总人口5144人。该道路是从西至东贯通万家社区五六组和5个沿湖小组的主要村内道路，同时也是秀二小片区部分学生上下学必经之路，涉及人口户数996户，人口3006人。计划投入资金125万元，对该主要村庄道路，长1000米，道路宽8米，厚度0.2米，进行平整夯实及硬化。</t>
  </si>
  <si>
    <t>通过2025年通海县秀山街道万家社区“千万工程”示范村建设项目（万家社区主要村内道路硬化）的实施，方便农产品运输，夯实农业基础设施，强化整治人居环境，巩固提升人民群众生活质量；进一步改善秀山二小学生上下学交通条件，缓解交通压力。</t>
  </si>
  <si>
    <t>通海县秀山街道万家社区</t>
  </si>
  <si>
    <t>六一社区</t>
  </si>
  <si>
    <t>2025年通海县秀山街道六一社区市场升级改造提升项目</t>
  </si>
  <si>
    <t>升级改造市场经营场所4700平方米。</t>
  </si>
  <si>
    <t>发展壮大集体经济，增加村民收入，带动乡村旅游发展</t>
  </si>
  <si>
    <t>为农户提供经营场所</t>
  </si>
  <si>
    <t>通海县秀山街道六一社区社办公司</t>
  </si>
  <si>
    <t>2025年通海县秀山街道六一社区红龙潭农业种植基地建设项目</t>
  </si>
  <si>
    <t>建设400亩农业种植基地道路、电路、供水等基础设施。</t>
  </si>
  <si>
    <t>带动农户种植结构调整，增加用工岗位</t>
  </si>
  <si>
    <t>2025年通海县秀山街道东村社区绿色生态种植园建设项目</t>
  </si>
  <si>
    <t>（1）土地平整7亩；
（2）钢构大棚主体建设；
（3）新建简易仓储房1个；
（4）配套设施建设，水肥一体机安装。</t>
  </si>
  <si>
    <t>市委组织部</t>
  </si>
  <si>
    <t>有效提高集体经济收入；辐射带动群众增收；能吸引脱贫户和边缘户就业，增加收入</t>
  </si>
  <si>
    <t>通海县委组织部</t>
  </si>
  <si>
    <t>九龙街道</t>
  </si>
  <si>
    <t>三义社区</t>
  </si>
  <si>
    <t>2025年通海县九龙街道三义社区白垭口养殖园区生产生活用水、管网、电路设施项目</t>
  </si>
  <si>
    <r>
      <rPr>
        <sz val="10"/>
        <rFont val="方正仿宋_GBK"/>
        <charset val="134"/>
      </rPr>
      <t>1、投资65万元，建设取水井两口，设计日取水量500m</t>
    </r>
    <r>
      <rPr>
        <sz val="10"/>
        <rFont val="宋体"/>
        <charset val="134"/>
      </rPr>
      <t>³</t>
    </r>
    <r>
      <rPr>
        <sz val="10"/>
        <rFont val="方正仿宋_GBK"/>
        <charset val="134"/>
      </rPr>
      <t>，以满足白垭口高标准养殖园区人禽生产生活用水需要，投资60万元架设φ90管道6400米、φ50管道2100米，链接养殖厂区完善水路管网；2、投资30万元，建设容积500m</t>
    </r>
    <r>
      <rPr>
        <sz val="10"/>
        <rFont val="宋体"/>
        <charset val="134"/>
      </rPr>
      <t>³</t>
    </r>
    <r>
      <rPr>
        <sz val="10"/>
        <rFont val="方正仿宋_GBK"/>
        <charset val="134"/>
      </rPr>
      <t>圆形钢筋混凝土蓄水池一座。  3、投资92万元，安装315KVA 变压器六台并同时架设高、低压线路3800米，安装高杆40棵。 4、投资153万元，养殖场进场道路修缮，总长1600米，宽8米；</t>
    </r>
  </si>
  <si>
    <t>三义社区白垭口高标准养殖园区项目占地面积197.14亩，拟建设60宗蛋鸡养殖圈舍。项目建成后预计可容纳25家养殖户，年产蛋鸡约160万羽，年产鲜鸡蛋约39000万枚，园区养殖户预估每年可产生约3150万经济收益，预计每年可为村组集体创造约62万收入。该项目投资规模大，极大完善了园区基础配套设施，提供了园区群众生产生活基础性服务，方便群众生产生活，能辐射带动周边生活服务业发展，促进多产融合发展，进一步完善辖区经济发展产业链，驱动社区经济高质量发展。</t>
  </si>
  <si>
    <t>通海县九龙街道三义社区</t>
  </si>
  <si>
    <t>九街社区</t>
  </si>
  <si>
    <t>2025年通海县九龙街道九街社区种植业基地项目</t>
  </si>
  <si>
    <t>九街社区三组设施种植基地面积20亩，设计农户137户，每年土地流转租金1500元每亩。大棚建盖面积13000平方米，建筑层为一层，建筑高度4米，每亩大棚造价：大棚主体7万元（包含：塑料薄膜，钢架），水电2000元，每亩大棚造价72000元，预计建盖20个大棚。土地平整及回填约10万元，基地周边配套设施约30万元（包含：蓄水池，水肥一体化设备，农用储物间）。待建成投入使用有收益后，组集体提收益30%作为集体收益，剩余70%作为137户农户的土地分红。</t>
  </si>
  <si>
    <t>项目建设完成预计能带来30万元年的经济收入。</t>
  </si>
  <si>
    <t>通海县九龙街道九街社区</t>
  </si>
  <si>
    <t>碧溪社区</t>
  </si>
  <si>
    <t>产业发展—其他</t>
  </si>
  <si>
    <t>2025年通海县九龙街道碧溪社区充电桩建设项目</t>
  </si>
  <si>
    <t>近年来新能源车普及，对充电桩的需求日益增长，农村建设充电桩相对滞后，为方便周边群众出行，改善农村环境，提高农村新能源利用效率，选择在碧溪社区七组空地处建设充电桩。该地距离通海火车站1公里，便于火车站接送旅客车辆出行充电，获得收益能壮大村集体经济。项目建设内容如下：1、投资35万元安装1250KVA欧变变压器一台，配套高压电力施工长度约100米；2、投资27.5万元安装12个120KW快充直流桩1000V风冷双/单枪新能源充电接口，满足充电桩的正常运营。选用符合国家标准的新能源充电设备，通过NB/T33008.1(2)-2018最新国标认证，防水防尘、准确计量、快捷支付，确保充电安全可靠；3、场地建设面积1亩，投资6万元对场地硬化；4、投资7万元搭建遮雨棚、自动门闸等配套设施；5、投资25万元安装光伏发电板，做到场地多效合一，能源共享。</t>
  </si>
  <si>
    <t>促进农村新能源结构调整，提高能源利用效率，降低农村居民的能源消费成本，解决居民在家充电的用电安全问题。完善基层便民服务设施，提升居民满意度。充电桩收益有利于壮大经济收入。</t>
  </si>
  <si>
    <t>通海县九龙街道碧溪社区</t>
  </si>
  <si>
    <t>水塘村</t>
  </si>
  <si>
    <t>2025年通海县九龙街道水塘村喇叭箐渣场种植业基地项目</t>
  </si>
  <si>
    <t>建设喇叭箐渣场种植业基地15亩，项目共投资150万元，建设内容有1.支砌毛石挡土墙，长200米，高5米，平均宽1.9米合1900立方米，每立方米392元，共74.5万元，2.埋直径1.2米.涵道100米，每米1650元【含10公分厚C15混凝土垫层和土方回填】，共16.5万元，3.场地平整10000平方米，场地平整每立方每米12元，共12万元，4.建盖钢架结构蔬菜大棚10亩，每亩46000元共46万元，建设灌溉系统10亩每亩1000元，共1万元。建盖完成后用于种植高端农产品有机蔬菜。</t>
  </si>
  <si>
    <t>项目建成后每年有10至20万元收入。</t>
  </si>
  <si>
    <t>通海县九龙街道水塘村民委员会</t>
  </si>
  <si>
    <t>团田村</t>
  </si>
  <si>
    <t>2025年通海县九龙街道团田村农业产业种植发展建设项目</t>
  </si>
  <si>
    <t>投资102.12万元，在团田村委会第五村小组实施九龙街道团田村农业产业种植发展建设项目。其中：投资12万元，用于产业基地前期建设土地准备等项目；投资15.75万元，新建3.5米宽，长1800米的机耕道路；投资8.8万元，按照单价80元/米，电线架设1100米；投资8万元，建小型泵站1座；投资42万元，新建100立方米高位水池1座，50立方米缓冲水池2座；投资15.57万元，架设DN50钢管300米，DN32钢管1500米，DN65钢管900米。</t>
  </si>
  <si>
    <t>该项目实施采取“党组织+集体+群众”的模式经营，项目实施可盘活集体现有地块，增加团田村及团田村五组的集体经济收入，进一步壮大集体经济。招收本乡本土的技术人才和劳动力就业，优先解决我村16户脱贫户的就业问题，带动脱贫户增收，发展壮大村集体经济及农业产业。</t>
  </si>
  <si>
    <t>通海县九龙街道团田村民委员会</t>
  </si>
  <si>
    <t>大梨社区</t>
  </si>
  <si>
    <t>乡村建设行动—其他</t>
  </si>
  <si>
    <t>2025年通海县九龙街道大梨社区梨苑早市/梨花夜市提档升级改造项目</t>
  </si>
  <si>
    <t>大梨社区梨苑早市、夜市提档升级改造项目共投资32.6万元，对以下四项进行提档升级改造：1、早市/夜市统一固定摊位架，铁制（3米×1.2米×1.8米）120个，2300元/个，共27.6万元；2、集市电力设施改造800米，其中早市区500米，夜市区300米，50元每米（含材料及工时等费用）共4万元；3、增加市集垃圾桶20个，180元/个合计3600元；4、市集指示牌、摊位固定宣传标语标牌共计80块，每块80元共6400元。</t>
  </si>
  <si>
    <t>市民族宗教事务局</t>
  </si>
  <si>
    <t>项目实施完成后，可增加社区集体经济收益10万元以上，实现社区民族团结示范创建与经济发展同步推进。</t>
  </si>
  <si>
    <t>通海县民族宗教事务局</t>
  </si>
  <si>
    <t>通海县九龙街道大梨社区</t>
  </si>
  <si>
    <t>乡村建设行动—村容村貌提升</t>
  </si>
  <si>
    <t>2025年通海县九龙街道碧溪社区基础设施提升改造项目</t>
  </si>
  <si>
    <t>投资77.45万元，对碧溪社区一组、二组新农村主要进村道路及公共场所硬化提升，包含工程建设费、材料采购费和工程监理费。其中一组、二组道路需要投资16.1万元进行风化石回填整平，面积8068平方米，单价20元/平方米；投资77.4万元进行道路硬化，提升0.2米，面积8068平方米，单价96元/平方米，提高改善交通条件，方便居民出行。投资9.2万元完善916米的人行栈道及路缘石，提升道路安全性，促进社会稳定及民族团结。</t>
  </si>
  <si>
    <t>有利于改善人居环境，增强居民获得感和幸福感，促进农村社会和谐稳定和民族团结紧密。</t>
  </si>
  <si>
    <t>2025年通海县九龙街道三义社区林下天麻种植基地项目</t>
  </si>
  <si>
    <r>
      <rPr>
        <sz val="10"/>
        <rFont val="方正仿宋_GBK"/>
        <charset val="134"/>
      </rPr>
      <t>1、建设125亩林下仿野生天麻种植基地。 2、配套基础设施建设：在种植地块分散建设生产资料库房和采集产品临时储藏室等500㎡，主要包括生产管护设施80㎡、生产资料库房60㎡、采集产品临时储藏室160平方米；3、修建进场及种植区道路2000米；安装50m</t>
    </r>
    <r>
      <rPr>
        <sz val="10"/>
        <rFont val="宋体"/>
        <charset val="134"/>
      </rPr>
      <t>³</t>
    </r>
    <r>
      <rPr>
        <sz val="10"/>
        <rFont val="方正仿宋_GBK"/>
        <charset val="134"/>
      </rPr>
      <t>储水罐一个、铺设φ65管1500米、φ40管2500米；架设电线1400米；</t>
    </r>
  </si>
  <si>
    <t>本项目平均商品麻产量约为10kg/㎡，以2023年昭通商品麻地头收购价（不捡小不捡烂)70元/kg计算，平均每平米收益达到了700元，去除每平米平均成本330元，则每平米净收益为370元，每亩（按实际经营面积100㎡计算）净收益为3.7万元，125亩净收益为462.5万元，经济效益十分显著。</t>
  </si>
  <si>
    <t>五垴山</t>
  </si>
  <si>
    <t>乡村建设行动—农村供水保障设施建设</t>
  </si>
  <si>
    <t>2025年通海县杨广镇五垴山村人畜饮水安全提升改造工程</t>
  </si>
  <si>
    <t>打深井1口，大约300——400米，架设管网600米（DN50管），安装线路300米。</t>
  </si>
  <si>
    <t>解决多年来四、五、六三个组人畜饮水困难。增加村集体经济收入。（每年可增加收入10万元）。</t>
  </si>
  <si>
    <t>促进农户共享资产收益增收—其他</t>
  </si>
  <si>
    <t>通海县杨广镇五垴山村民委员会</t>
  </si>
  <si>
    <t>落凤村</t>
  </si>
  <si>
    <t>2025年通海县杨广镇落凤村水果种植及初加工基地建设项目</t>
  </si>
  <si>
    <t>（1）新建西梅种植基地30亩，含土地平整、道路修建等；
（2）种植基地滴灌、喷灌系统安装；
（3）建设温室大棚与冷藏室占地面积5亩；
（4）设建水管网5000米；
（5）建设水果分拣厂；</t>
  </si>
  <si>
    <t>通海县杨广镇落凤村民委员会</t>
  </si>
  <si>
    <t>古城</t>
  </si>
  <si>
    <t>2025年通海县杨广镇古城村梅花鹿养殖及食用菌种植基地建设项目</t>
  </si>
  <si>
    <t>（1）梅花鹿养殖基地建设：鹿舍建设：成年公鹿舍2个，成年母鹿舍2个，育鹿舍1个，仔鹿舍1个，用木材、砖石等材料搭建；钢管600米、钢丝网600米材料建造围栏，围栏高度在1.5-2米左右；建设不锈钢食槽，成年公鹿20米，成年母鹿120米，育鹿6米，仔鹿5米，按每个鹿舍20头计算。共51米；保定栏2个；鹿舍场地硬化500平方米；进养殖场道路硬化长250米，宽6米                                     
（2）古城村食用菌种植基地建设： 货架建设，按每个长2米、宽0.6米、高1.8米，有6层。需要14个用于摆放菌包；通风管道建设：安装4台空调、2台加湿器、4台排风扇、20盏日光灯、14盏紫外线灯、6台臭氧发生器。</t>
  </si>
  <si>
    <t>吸纳农村劳动力稳定就业增收—股权合作</t>
  </si>
  <si>
    <t>通海县杨广镇古城村民委员会</t>
  </si>
  <si>
    <t>云龙</t>
  </si>
  <si>
    <t>2025年通海县杨广镇云龙村蔬菜交易市场配套基础设施项目</t>
  </si>
  <si>
    <r>
      <rPr>
        <sz val="10"/>
        <rFont val="方正仿宋_GBK"/>
        <charset val="134"/>
      </rPr>
      <t>八组原有鱼塘改建蔬菜清洗分流池改建约576㎡蔬菜清洗分流池，开挖土方864m</t>
    </r>
    <r>
      <rPr>
        <sz val="10"/>
        <rFont val="宋体"/>
        <charset val="134"/>
      </rPr>
      <t>³</t>
    </r>
    <r>
      <rPr>
        <sz val="10"/>
        <rFont val="方正仿宋_GBK"/>
        <charset val="134"/>
      </rPr>
      <t>，淤泥外运864m</t>
    </r>
    <r>
      <rPr>
        <sz val="10"/>
        <rFont val="宋体"/>
        <charset val="134"/>
      </rPr>
      <t>³</t>
    </r>
    <r>
      <rPr>
        <sz val="10"/>
        <rFont val="方正仿宋_GBK"/>
        <charset val="134"/>
      </rPr>
      <t>，开挖农田排水沟162m</t>
    </r>
    <r>
      <rPr>
        <sz val="10"/>
        <rFont val="宋体"/>
        <charset val="134"/>
      </rPr>
      <t>³</t>
    </r>
    <r>
      <rPr>
        <sz val="10"/>
        <rFont val="方正仿宋_GBK"/>
        <charset val="134"/>
      </rPr>
      <t>，废土外运162m</t>
    </r>
    <r>
      <rPr>
        <sz val="10"/>
        <rFont val="宋体"/>
        <charset val="134"/>
      </rPr>
      <t>³</t>
    </r>
    <r>
      <rPr>
        <sz val="10"/>
        <rFont val="方正仿宋_GBK"/>
        <charset val="134"/>
      </rPr>
      <t>，C15砼农田排水沟底10.8m</t>
    </r>
    <r>
      <rPr>
        <sz val="10"/>
        <rFont val="宋体"/>
        <charset val="134"/>
      </rPr>
      <t>³</t>
    </r>
    <r>
      <rPr>
        <sz val="10"/>
        <rFont val="方正仿宋_GBK"/>
        <charset val="134"/>
      </rPr>
      <t>，农田排水沟沟帮模板237.6㎡、沟帮C25砼34.74m</t>
    </r>
    <r>
      <rPr>
        <sz val="10"/>
        <rFont val="宋体"/>
        <charset val="134"/>
      </rPr>
      <t>³</t>
    </r>
    <r>
      <rPr>
        <sz val="10"/>
        <rFont val="方正仿宋_GBK"/>
        <charset val="134"/>
      </rPr>
      <t>；排水沟沟底C20砼2.16m</t>
    </r>
    <r>
      <rPr>
        <sz val="10"/>
        <rFont val="宋体"/>
        <charset val="134"/>
      </rPr>
      <t>³</t>
    </r>
    <r>
      <rPr>
        <sz val="10"/>
        <rFont val="方正仿宋_GBK"/>
        <charset val="134"/>
      </rPr>
      <t>，土夹石回填路648m</t>
    </r>
    <r>
      <rPr>
        <sz val="10"/>
        <rFont val="宋体"/>
        <charset val="134"/>
      </rPr>
      <t>³</t>
    </r>
    <r>
      <rPr>
        <sz val="10"/>
        <rFont val="方正仿宋_GBK"/>
        <charset val="134"/>
      </rPr>
      <t>，C25砼路面864m</t>
    </r>
    <r>
      <rPr>
        <sz val="10"/>
        <rFont val="宋体"/>
        <charset val="134"/>
      </rPr>
      <t>³</t>
    </r>
    <r>
      <rPr>
        <sz val="10"/>
        <rFont val="方正仿宋_GBK"/>
        <charset val="134"/>
      </rPr>
      <t>，台阶C25砼299.04m</t>
    </r>
    <r>
      <rPr>
        <sz val="10"/>
        <rFont val="宋体"/>
        <charset val="134"/>
      </rPr>
      <t>³</t>
    </r>
    <r>
      <rPr>
        <sz val="10"/>
        <rFont val="方正仿宋_GBK"/>
        <charset val="134"/>
      </rPr>
      <t>，台阶模板498㎡，C25砼池底115.2m</t>
    </r>
    <r>
      <rPr>
        <sz val="10"/>
        <rFont val="宋体"/>
        <charset val="134"/>
      </rPr>
      <t>³</t>
    </r>
    <r>
      <rPr>
        <sz val="10"/>
        <rFont val="方正仿宋_GBK"/>
        <charset val="134"/>
      </rPr>
      <t>，挡墙C25砼16.64m</t>
    </r>
    <r>
      <rPr>
        <sz val="10"/>
        <rFont val="宋体"/>
        <charset val="134"/>
      </rPr>
      <t>³</t>
    </r>
    <r>
      <rPr>
        <sz val="10"/>
        <rFont val="方正仿宋_GBK"/>
        <charset val="134"/>
      </rPr>
      <t>，挡墙模板83.2㎡</t>
    </r>
  </si>
  <si>
    <t>每包菜收取0.5-1元的费用，每年可增加约8万元集体经济收入。雨季用于蓄水，平时可为群众提供洗菜用地，减少社会矛盾。结合东村农田尾水引入二次利用，减少杞麓湖入户河道水污染，有利于生态平衡。</t>
  </si>
  <si>
    <t>通海县杨广镇云龙村民委员会</t>
  </si>
  <si>
    <t>镇海</t>
  </si>
  <si>
    <t>2025年通海县杨广镇镇海村蓝莓种植基地建设项目</t>
  </si>
  <si>
    <t>场地平整10亩，安装水肥一体化设备1套，搭建蓝莓种植大棚4个，种植盆栽蓝莓，同时充分利用棚内空间套种小黄姜等蔬菜</t>
  </si>
  <si>
    <t>发展现代设施农业，减少农业污染的同时能够为杞麓湖临湖片区种植结构调整起到积极作用。项目建成后能够为周边群众提供就业岗位、蓝莓种植技术培训，带动就业。采取集体+公司的模式，带动村集体增收。</t>
  </si>
  <si>
    <t>通海县杨广镇镇海村民委员会</t>
  </si>
  <si>
    <t>2025年通海县杨广镇镇海村农业基地提水灌溉工程</t>
  </si>
  <si>
    <t>计划从落水洞提水至镇海村土地整治项目片区，建泵站一座，水池一个，架设水管</t>
  </si>
  <si>
    <t>有效解决项目区农业用水问题，提高水资源利用效率</t>
  </si>
  <si>
    <t>不需要</t>
  </si>
  <si>
    <t>大新</t>
  </si>
  <si>
    <t>2025年通海县杨广镇大新村蓄水池建设项目</t>
  </si>
  <si>
    <r>
      <rPr>
        <sz val="10"/>
        <rFont val="方正仿宋_GBK"/>
        <charset val="134"/>
      </rPr>
      <t>三组原有荒废水塘改建蔬菜清洗分流池新建约600㎡蔬菜清洗分流池，开挖土方900m</t>
    </r>
    <r>
      <rPr>
        <sz val="10"/>
        <rFont val="宋体"/>
        <charset val="134"/>
      </rPr>
      <t>³</t>
    </r>
    <r>
      <rPr>
        <sz val="10"/>
        <rFont val="方正仿宋_GBK"/>
        <charset val="134"/>
      </rPr>
      <t>，淤泥外运900m</t>
    </r>
    <r>
      <rPr>
        <sz val="10"/>
        <rFont val="宋体"/>
        <charset val="134"/>
      </rPr>
      <t>³</t>
    </r>
    <r>
      <rPr>
        <sz val="10"/>
        <rFont val="方正仿宋_GBK"/>
        <charset val="134"/>
      </rPr>
      <t>，硬化场地约400㎡，建盖遮雨棚约500㎡。</t>
    </r>
  </si>
  <si>
    <t>每包菜收取0.5-1元的费用，每年可增加约10万元集体经济收入。雨季用于蓄水，平时可为群众提供洗菜用地，减少社会矛盾。结合台家山排水沟农田尾水引入二次利用，减少杞麓湖入户河道水污染，有利于生态平衡。</t>
  </si>
  <si>
    <t>通海县杨广镇大新村民委员会</t>
  </si>
  <si>
    <t>凤麓社区</t>
  </si>
  <si>
    <t>2025年通海县杨广镇凤麓社区人居环境整治示范村补短板项目</t>
  </si>
  <si>
    <t>道路硬化5010平方米，挡土墙180米</t>
  </si>
  <si>
    <t>改善村内人居环境，补齐人居环境示范村短板</t>
  </si>
  <si>
    <t>通海县杨广镇凤麓社区</t>
  </si>
  <si>
    <t>兴义村</t>
  </si>
  <si>
    <t>2025年通海县杨广镇兴义村农贸市场建设项目</t>
  </si>
  <si>
    <t>场地硬化1500平方米，搭建钢架大棚，规划摊位50个，配套市场照明、水电、管网排水、道闸建设</t>
  </si>
  <si>
    <t>该项目的实施采取“村集体股份经济合作联合社+村小组股份经济合作社”的模式，利用小组的闲置用地，采取村委会和村小组合作建设农贸市场一个，吸引县内商户到市场进行经营，方便兴义村9个村民小组，3700余人购买蔬菜及生活物资采购，解决以路为市进行交易的现状，消除安全隐患。项目由村股份经济合作联合社争取衔接资金投入，项目建设完成后由村组集体经营管理，该项目建设后每年能够为村集体创收10万元，为村低收入村民提供就业岗位。</t>
  </si>
  <si>
    <t>带动农户发展生产增产增收—产品代销</t>
  </si>
  <si>
    <t>通海县杨广镇兴义村民委员会</t>
  </si>
  <si>
    <t>马家湾</t>
  </si>
  <si>
    <t>2025年通海县杨广镇马家湾村千万工程示范村农村村貌提升项目</t>
  </si>
  <si>
    <r>
      <rPr>
        <sz val="10"/>
        <rFont val="方正仿宋_GBK"/>
        <charset val="134"/>
      </rPr>
      <t>杨广镇马家湾村一组至四组（2个自然村）村庄道路硬化建设项目，计划建设内容：1.新农村道路硬化11828㎡，200mm厚C25砼2365.6m</t>
    </r>
    <r>
      <rPr>
        <sz val="10"/>
        <rFont val="宋体"/>
        <charset val="134"/>
      </rPr>
      <t>³</t>
    </r>
    <r>
      <rPr>
        <sz val="10"/>
        <rFont val="方正仿宋_GBK"/>
        <charset val="134"/>
      </rPr>
      <t>，15cm天然碎砾石垫层，平整路面。2.C25砼挡土墙：长106m,高4m，顶宽0.4m，底宽1.6m，挡墙424m</t>
    </r>
    <r>
      <rPr>
        <sz val="10"/>
        <rFont val="宋体"/>
        <charset val="134"/>
      </rPr>
      <t>³</t>
    </r>
    <r>
      <rPr>
        <sz val="10"/>
        <rFont val="方正仿宋_GBK"/>
        <charset val="134"/>
      </rPr>
      <t>，开挖土石方519 m</t>
    </r>
    <r>
      <rPr>
        <sz val="10"/>
        <rFont val="宋体"/>
        <charset val="134"/>
      </rPr>
      <t>³</t>
    </r>
    <r>
      <rPr>
        <sz val="10"/>
        <rFont val="方正仿宋_GBK"/>
        <charset val="134"/>
      </rPr>
      <t>。</t>
    </r>
  </si>
  <si>
    <t>改善村内人居环境，实现整村道路环境提升</t>
  </si>
  <si>
    <t>通海县杨广镇马家湾村民委员会</t>
  </si>
  <si>
    <t>2025年通海县杨广镇义广哨村农产品交易市场提升改造项目</t>
  </si>
  <si>
    <t>（1）对现有的380平方米晾烟棚进行拆除，合并旁边1072平方米的空地共同建设蔬菜交易市场，采用钢构结构；（2）摊位建设40个; （3）配套设施建设，含水电设备安装、大门、污水处理设施等建设。</t>
  </si>
  <si>
    <t>2025年通海县杨广镇镇海村村内基础设施提升改造项目</t>
  </si>
  <si>
    <t>镇海村一组场地平整及硬化8000平方米，民族手工艺术产品展示区1150平方米</t>
  </si>
  <si>
    <t>项目的实施能改善村内人居环境，提升岳家营精忠文化的影响力，为下一步发展农文旅产业奠定基础。</t>
  </si>
  <si>
    <t>云龙村</t>
  </si>
  <si>
    <t>产业发展—休闲农业与乡村旅游</t>
  </si>
  <si>
    <t>2025年通海县杨广镇云龙村独房子农产品采摘园</t>
  </si>
  <si>
    <t>在云龙村独房子建设农特产品采摘园，平整场地40亩，搭建大棚配套水肥、滴灌设施，及相关道路修复等配套基础设施</t>
  </si>
  <si>
    <t>发展特色农产品采摘项目，带动周边农户产业转型升级，依托杞麓湖旅游资源，发展新型农业示范基地。</t>
  </si>
  <si>
    <t>2025年通海县杨广镇落凤村人饮提升改造工程</t>
  </si>
  <si>
    <t>架设DN20主饮水管网约7500米</t>
  </si>
  <si>
    <t>落凤村委会地势西高东低，导致部分农户经常出现人畜饮水困难，项目建成后彻底的解决人畜饮水困难问题，智能水表的安装能够实现人畜饮水资源能的规范化管理和合理利用，每年收取水费能够增加集体经济收入约10万元</t>
  </si>
  <si>
    <t>2025年通海县河西镇改水沟饮用水灌装厂建设项目</t>
  </si>
  <si>
    <t>（1）厂房建设300平方米，安装生产设备，设立工作室。包括水源取水、净化处理、储存与分配等设施。（2）建设配套的输水管网和供水站点，覆盖项目所在地区及周边地区。（3）提供完善的自动化控制系统和监测设备。（4）建设必要的环保设施，确保项目运营过程中符合环境保护要求。</t>
  </si>
  <si>
    <t>（1）增加就业岗位，形成产业链，促进区域经济发展。（2）加强环保监管，保护水体和生态环境。（3）促进城乡一体化发展，减少城乡差距。</t>
  </si>
  <si>
    <t>通海县河西镇改水沟村民委员会</t>
  </si>
  <si>
    <t>甸心村</t>
  </si>
  <si>
    <t>2025年通海县河西镇甸心村规模化毛驴养殖场建设项目</t>
  </si>
  <si>
    <t>在山神庙原有养殖厂房基础上，发展毛驴养殖项目，建设内容新建、改造圈舍800㎡，购买种驴、育种驴130头</t>
  </si>
  <si>
    <t xml:space="preserve">   以驴产业高质量发展为目标，着眼肉驴产业全链条培育发展，以肉驴规模化、规范化养殖、驴产品精深加工、农文旅融合发展为方向，以扩量、增产、强链、树品牌为重点，强化技术引领、壮大经营主体、通过项目带动、政策推动、科技拉动、服务促动，重点打造甸心肉驴产业基地，走出一条产业发展与带动群众“养驴致富”协同并进的发展道路。</t>
  </si>
  <si>
    <t>通过产业带动、利益联结、技术支持与培训、合作模式创新以及政策扶持与资金补贴等多种方式，实现了企业与农户的双赢发展，促进了甸心村农业产业的振兴和农民收入的增加。</t>
  </si>
  <si>
    <t>通海县河西镇甸心村民委员会</t>
  </si>
  <si>
    <t>寸村村委会</t>
  </si>
  <si>
    <t>2025年通海县河西镇寸村矿泉水灌装项目</t>
  </si>
  <si>
    <t>从寸村大平地山，小土洞，小瓦房等山泉水源泉引水到小瓦房水库，再安装一体净化器净化后泵水到晒米场300立方的大水池储备，并入普应山顶储水罐后进入自来水管网直达寸村村委会旁养殖场进行灌装，养殖场需改造。</t>
  </si>
  <si>
    <t>每年获利18万元左右</t>
  </si>
  <si>
    <t>通海县河西镇寸村村民委员</t>
  </si>
  <si>
    <t>戴文村</t>
  </si>
  <si>
    <t>2025年通海县河西镇戴文村鲜食玉米加工厂房改扩建项目</t>
  </si>
  <si>
    <t>戴文五组老式烤房，全部拆迁面积为700㎡，房屋改建面积为800㎡，硬化车间面积为650㎡，新增变压器一台及安装所涉及费用</t>
  </si>
  <si>
    <t>改建后，就业岗位由现在20人增加到60人；集体经济收入由现在1.5万元增加到4万元左右。</t>
  </si>
  <si>
    <t>通海县河西镇戴文村民委员会</t>
  </si>
  <si>
    <t>河西社区</t>
  </si>
  <si>
    <t>2025年通海县河西镇河西社区蓝莓采摘园基地建设</t>
  </si>
  <si>
    <t>（1）土地平整7亩；
（2）钢构大棚主体建设；
（3）安装灌溉管道1200米及相关配套设施。</t>
  </si>
  <si>
    <t>通海县河西镇河西社区</t>
  </si>
  <si>
    <t>产业发展—农业社会化服务</t>
  </si>
  <si>
    <t>2025年通海县河西镇石山嘴村绿丰源种植基地灌溉改造项目</t>
  </si>
  <si>
    <r>
      <rPr>
        <sz val="10"/>
        <rFont val="方正仿宋_GBK"/>
        <charset val="134"/>
      </rPr>
      <t>石山嘴村计划于2025年在凤山顶新建一个1000</t>
    </r>
    <r>
      <rPr>
        <sz val="10"/>
        <rFont val="宋体"/>
        <charset val="134"/>
      </rPr>
      <t>㎥</t>
    </r>
    <r>
      <rPr>
        <sz val="10"/>
        <rFont val="方正仿宋_GBK"/>
        <charset val="134"/>
      </rPr>
      <t>的高位蓄水池，进行石山嘴村山地进行灌溉蓄水。将八组龙潭地表水用新建管道将水抽入新建高位蓄水池内，作为高位水池的取水点供应山地灌溉，水管规格：DN100，总长8700m,道路修建：3KM</t>
    </r>
  </si>
  <si>
    <t>工程建设后，解决了我村1000余亩山地的灌溉问题，计划由合作社牵头进行山地土地流转1000亩，扩大种植规模，同时带动石山嘴村其它山地利用率，提高当地群众山地种植的积极性，利用山地种植扩大老百姓的收入来源，提高生活质量水平，带动石山嘴村农业、经济的发展，促进项目影响区域的经济繁荣，从而实现乡村振兴。</t>
  </si>
  <si>
    <t>曲陀关村</t>
  </si>
  <si>
    <t>2025年通海县河西镇大偏山花卉种植基地配套设施建设项目</t>
  </si>
  <si>
    <t>生产道路硬化 14000 ㎡，其中主路平均宽度 8m,长 1600 米，分支道路平均宽度 4m,长 300 米（含路基平整、150mm 厚级配碎石垫层、200mm 厚 C30 砼硬化）；</t>
  </si>
  <si>
    <t>完善基础设施，壮大村集体经济，带动村民增收。通过建设产业园区道路，村组参与企业入股分红</t>
  </si>
  <si>
    <t>通海县河西镇曲陀关村民委员会</t>
  </si>
  <si>
    <t>螺髻</t>
  </si>
  <si>
    <t>产业发展—壮大集体经济</t>
  </si>
  <si>
    <t>2025年通海县河西镇螺髻村村委会小市场升级改造项目</t>
  </si>
  <si>
    <t>螺髻村小市场升级改造8间，市场内搭建遮阳挡雨工棚1600平方米，市场内排水配套设施安装建设。</t>
  </si>
  <si>
    <t>完善基础设施，壮大村集体经济，带动村民增收。改造完成后每间铺面增收2000元/年；可增加10个车位，每个车位20元/天，整个市场预计为村集体增加每年收入6万元</t>
  </si>
  <si>
    <t>汉邑村</t>
  </si>
  <si>
    <t>2025年通海县河西镇汉邑五组农田灌溉管网建设项目</t>
  </si>
  <si>
    <r>
      <rPr>
        <sz val="10"/>
        <rFont val="方正仿宋_GBK"/>
        <charset val="134"/>
      </rPr>
      <t>1、500m</t>
    </r>
    <r>
      <rPr>
        <sz val="10"/>
        <rFont val="宋体"/>
        <charset val="134"/>
      </rPr>
      <t>³</t>
    </r>
    <r>
      <rPr>
        <sz val="10"/>
        <rFont val="方正仿宋_GBK"/>
        <charset val="134"/>
      </rPr>
      <t>蓄水池一个，混凝土有盖水池含二次搬运费。2、毛石蓄水池，含开挖、回填、毛石支砌等330m</t>
    </r>
    <r>
      <rPr>
        <sz val="10"/>
        <rFont val="宋体"/>
        <charset val="134"/>
      </rPr>
      <t>³</t>
    </r>
    <r>
      <rPr>
        <sz val="10"/>
        <rFont val="方正仿宋_GBK"/>
        <charset val="134"/>
      </rPr>
      <t>；3、水池基础圆木桩长:6m
材质:尾径:＞φ70，桉树680棵。4、DN150提水主管，国标镀锌管含法兰连接含二次搬运，4600米。5、DN100分水管主管，国标镀锌管含法兰连接2000米。6、DN80分水管主管，国标镀锌管（含法兰盘）覆盖农田400余亩接含二次搬运费2200米。7、泵站工程，含泵及变压器所有辅材。8、泵房工程，砖混结构工程量50m</t>
    </r>
    <r>
      <rPr>
        <sz val="10"/>
        <rFont val="宋体"/>
        <charset val="134"/>
      </rPr>
      <t>³</t>
    </r>
    <r>
      <rPr>
        <sz val="10"/>
        <rFont val="方正仿宋_GBK"/>
        <charset val="134"/>
      </rPr>
      <t>。</t>
    </r>
  </si>
  <si>
    <t>壮大集体经济收入</t>
  </si>
  <si>
    <t>项目建成后可覆盖农田400余亩，可有效带动农户发展生产增产增收—其他</t>
  </si>
  <si>
    <t>通海县河西镇汉邑村民委员会</t>
  </si>
  <si>
    <t>2025年通海县河西镇汉邑七组农田灌溉管网建设项目</t>
  </si>
  <si>
    <r>
      <rPr>
        <sz val="10"/>
        <rFont val="方正仿宋_GBK"/>
        <charset val="134"/>
      </rPr>
      <t>1、300m</t>
    </r>
    <r>
      <rPr>
        <sz val="10"/>
        <rFont val="宋体"/>
        <charset val="134"/>
      </rPr>
      <t>³</t>
    </r>
    <r>
      <rPr>
        <sz val="10"/>
        <rFont val="方正仿宋_GBK"/>
        <charset val="134"/>
      </rPr>
      <t>蓄水池一个，混凝土有盖水池含二次搬运费。2、200m</t>
    </r>
    <r>
      <rPr>
        <sz val="10"/>
        <rFont val="宋体"/>
        <charset val="134"/>
      </rPr>
      <t>³</t>
    </r>
    <r>
      <rPr>
        <sz val="10"/>
        <rFont val="方正仿宋_GBK"/>
        <charset val="134"/>
      </rPr>
      <t>一个，混凝土有盖水池含二次搬运费。3、DN125提水主管，国标镀锌管含法兰连接含二次搬运，5000米。4、DN150分水管主管，国标镀锌管含法兰连接2000米。5、DN125分水管主管，国标镀锌管含法兰连接含二次搬运费1500米。6、DN100分水管主管，国标镀锌管含法兰连接含二次搬运费1300米。7、DN80分水管主管，国标镀锌管含法兰连接含二次搬运费2200X95元。8、泵站工程，含泵及所有辅材。9、泵房工程，砖混结构工程量30㎡。10、智能水表，600只。</t>
    </r>
  </si>
  <si>
    <t>项目建成后预计可覆盖农田1500余亩，能有效带动农户发展生产增产增收</t>
  </si>
  <si>
    <t>四街镇</t>
  </si>
  <si>
    <t>十街村九组</t>
  </si>
  <si>
    <t>2025年通海县古酱菜技艺文化研习基地项目</t>
  </si>
  <si>
    <t>1.改造龙泉小学原校址（占地面积：2589.2㎡，建筑面积：1880㎡）；2.改造部分教学楼及操场。</t>
  </si>
  <si>
    <t>通过项目的实施，挖掘和保护通海传统酱咸菜技艺，带动酱菜产业上下游产业链发展，培养行业传承人和传统产品的商品化转型，提供部分就业岗位，壮大集体经济。</t>
  </si>
  <si>
    <t>提供就业岗位，增加农民收入，收益分红。</t>
  </si>
  <si>
    <t>通海县四街镇十街村九组</t>
  </si>
  <si>
    <t>大营村</t>
  </si>
  <si>
    <t>2025年通海县四街镇大营村石板沟农贸市场建设项目</t>
  </si>
  <si>
    <t>（1）对现有的农贸市场进行改造，包含硬化场地600平方米；建设围墙150米；混凝土地梁150米；铝瓦屋顶350平方米；钢屋架350平方米；
（2）建设摊位30个；
（3）建设仓储房1间；
（4）配套设施建设，包含场地清理排水沟、污水管网、电力设施；双合大门安装。</t>
  </si>
  <si>
    <t>提供就业岗位、收益分红</t>
  </si>
  <si>
    <t>通海县四街镇大营村民委员会</t>
  </si>
  <si>
    <t>龚杨村</t>
  </si>
  <si>
    <t>2025年通海县四街镇龚杨村电子商务服务中心</t>
  </si>
  <si>
    <t>1.建盖服务中心1200㎡（产品包装区300㎡，网络交易区300㎡，货物流通区600㎡）；2.场地硬化500㎡。</t>
  </si>
  <si>
    <t>通过项目建设整合集体资源，盘活闲置资产，壮大村集体经济，带领群众增收，打造龚杨村电子商务平台。</t>
  </si>
  <si>
    <t>通海县四街镇龚杨村民委员会</t>
  </si>
  <si>
    <t>四街社区原天禧玫瑰园</t>
  </si>
  <si>
    <t>2025年通海县四街镇现代农业技术示范园建设项目</t>
  </si>
  <si>
    <t>建设优质蓝莓基地150亩，其中：建设140亩优质蓝莓温室大棚，加温锅炉房800㎡，水肥车间1000㎡。全区基质种植，配套完善智能水肥灌溉系统、加温系统。自动化控制天窗、侧窗、环流风机、高压迷雾，有利于稳定温室环境促进植株快速生长。本项目落地建成并全部投产后预计带动当地就业人数150人左右，年产有机蓝莓102吨，实现年产值810.00万元，同时把最新的有机蓝莓、高效生产技术引进当地，高起点引领当地蓝莓产业发展方向。预计将带动当地农户120户发展有机蓝莓生产，种植面积150亩，实现销售收入1225.00万元，将极大的促进当地经济发展。</t>
  </si>
  <si>
    <t>通过项目的实施，产业种植环境得到调整，壮大了集体经济，增加就业岗位，农民可获得稳定的经济来源，蓝莓种植基地可作为推动社区合作和支持的平台，通过共同的经济活动增强社区成员间的联系和相互支持。联农带农，解决大学生就业问题；增加贫困户收入；避免建档立卡户返贫。</t>
  </si>
  <si>
    <t>通海县四街镇四街社区</t>
  </si>
  <si>
    <t>四街社区</t>
  </si>
  <si>
    <t>2025年通海县四街镇四街社区上家坝现代农业种植基地建设项目</t>
  </si>
  <si>
    <t>（1）对四街社区三组上家坝面积约10亩的地块进行开挖平整。
（2）现代化农业种植设施配置：一套水肥机、一台过滤机、清水池1座、肥水池2座、滴件5000套，基质5000盆；
（3）搭建10亩连体钢构大棚。</t>
  </si>
  <si>
    <t>海东村</t>
  </si>
  <si>
    <t>2025年通海县四街镇海东村老矿山育苗基地</t>
  </si>
  <si>
    <t>利用海东村水泥厂废弃新矿山6亩、老矿山10亩空地建设现代农林育苗基地</t>
  </si>
  <si>
    <t>利用海东村水泥厂废弃新矿山6亩、老矿山10亩空地建设现代农林育苗基地，实现订单蔬菜、花卉及经济林木等育苗，带动全村实现种植结构调整，增加村集体收入、村民收入的同时，实现杞麓湖海东区域内的保护目标。</t>
  </si>
  <si>
    <t>通海县四街镇海东村村民委员会</t>
  </si>
  <si>
    <t>二街村</t>
  </si>
  <si>
    <t>2025年通海县四街镇二街村四组上下关塘沟渠建设项目</t>
  </si>
  <si>
    <t>1.浇筑沟渠（长760米、宽0.5米、高1.2米，合计912立方）；2.沟心硬化226立方。</t>
  </si>
  <si>
    <t>通过项目的建设，便利农户耕作，节约用水，提高经济效益，改善耕作环境。</t>
  </si>
  <si>
    <t>通海县四街镇二街村四组</t>
  </si>
  <si>
    <t>七街社区</t>
  </si>
  <si>
    <t>2025年通海县四街镇七街社区仓储物流中心建设项目</t>
  </si>
  <si>
    <t>1.场地硬化9570㎡；2.建盖一栋仓储中心3700㎡；3.改造部分水电设施。</t>
  </si>
  <si>
    <t>通过项目的实施，打造七街社区仓储及物流一体化建设，改善七街社区物流交易秩序，为居民提供更加便捷高效的生活方式。</t>
  </si>
  <si>
    <t>提供就业岗位，带动群众增收。</t>
  </si>
  <si>
    <t>通海县四街镇七街社区</t>
  </si>
  <si>
    <t>2025年通海县四街镇大营村农产品及花卉交易市场建设项目</t>
  </si>
  <si>
    <t>总建筑面积2700平方米，（建筑钢桁架结构一层交易市场面积800平方米，建筑高度9米，钢桁架结构二层仓储面积为900平方米，建筑高度4.6米，轻钢结构大棚交易市场面积：1000平方米，建筑高度9米）。</t>
  </si>
  <si>
    <t>通过项目的实施推动当地农业和物流业的发展，为社会创造就业机会，增加农民收入。</t>
  </si>
  <si>
    <t>提供就业岗位、带动群众增收</t>
  </si>
  <si>
    <t xml:space="preserve"> 否</t>
  </si>
  <si>
    <t>十街村</t>
  </si>
  <si>
    <t>2025年通海县四街镇十街村便民农贸交易市场</t>
  </si>
  <si>
    <t>1.场地硬化1800㎡；2.搭建钢架大棚，规划摊位50个，配套市场照明、水电管网排水、道闸建设。</t>
  </si>
  <si>
    <t>通过项目的实施，规范十街市场交易秩序，解决以路为市的情况，方便群众生产生活，壮大集体经济。</t>
  </si>
  <si>
    <t>提供就业岗位，增加农民收入。</t>
  </si>
  <si>
    <t>通海县四街镇十街村民委员会</t>
  </si>
  <si>
    <t>者湾村</t>
  </si>
  <si>
    <t>2025年通海县四街镇者湾村大棚育苗基地建设</t>
  </si>
  <si>
    <t>建设水肥一体化现代设施大棚40亩，场地平整26640平方米，标准管网建设23000米，建设水肥车间1座。</t>
  </si>
  <si>
    <t>通过项目的实施，进一步规范者湾村的育苗现状，改变分散育苗的现状。壮大集体经济，带领群众增收。</t>
  </si>
  <si>
    <t>通海县四街镇者湾村民委员会</t>
  </si>
  <si>
    <t>四寨村</t>
  </si>
  <si>
    <t>2025年通海县四街镇四寨村四组应急避难场所建设项目</t>
  </si>
  <si>
    <t>1.硬化场地1200㎡；2.村庄道路硬化（长420米、宽5米、厚20厘米）；3.改善部分应急电力设施。</t>
  </si>
  <si>
    <t>通过项目的实施，改善村庄环境，方便群众日常出行，便于环境治理，建设群众应对自然灾害避难场所。</t>
  </si>
  <si>
    <t>通海县四街镇四寨村民委员会</t>
  </si>
  <si>
    <t>2025年通海县四街镇二街村水资源综合利用建设项目</t>
  </si>
  <si>
    <t>1、100管1904米；80管3128米；65管2550米；5管1808米；40管5601米；2、浇筑长760米、宽0.5米、高1.2米的沟帮；浇筑沟心长760米、宽0.7,米，高0.5米。</t>
  </si>
  <si>
    <t>通过项目的实施，改善村民用水安全，社会和环境效益显著提高，保证了农村资源利用的最大化，提高农村经济水平。</t>
  </si>
  <si>
    <t>提供就业岗位、增加农民收入</t>
  </si>
  <si>
    <t>通海县四街镇二街村民委员会</t>
  </si>
  <si>
    <t>六街村</t>
  </si>
  <si>
    <t>2025年通海县四街镇六街村有机番茄栽培基地项目</t>
  </si>
  <si>
    <t>1、栽番茄300亩；2、水肥一体化智能大棚建设；3、建设番茄深加工厂房；4、安装生物杀虫灯30盏；5、基地道路硬化。</t>
  </si>
  <si>
    <t>有机番茄栽培基地建设项目，推动农业现代化、促进绿色发展的有力举措，够提升农业生产效率与质量，促进农业转型升级与绿色发展，还能提高农民收入与就业水平，引领农业科技创新与示范推广。</t>
  </si>
  <si>
    <t>提供就业岗位、收益分红，带动群众增收</t>
  </si>
  <si>
    <t>通海县四街镇六街村民委员会</t>
  </si>
  <si>
    <t>纳古镇</t>
  </si>
  <si>
    <t>纳家营村
古城村</t>
  </si>
  <si>
    <t>2025年通海县纳古镇民族团结进步示范镇项目</t>
  </si>
  <si>
    <t>（一）通海县纳古镇纳家营村食用菌繁育基地建设项目450万。在纳家营村红泥坡新建食用菌繁育基地11.2亩。其中：完成室外场地部分，平整土地11332.2平方米，硬化路面1333平方米，新建100立方米蓄水池，安装250KVA变压器；完成设施部分，原料仓库、拌料装袋车间、灭菌间、冷却间895平方米，菌种培养室942.84平方米，出菇大棚480平方米；完成设备部分，高压灭菌锅1台，拌料机1台，装袋机3台，灭菌车12台，制冷剂4台，接种室CPU6台，接种台1套，传送带10套，中央空调1台。
（二）乡村振兴生态水田纳家营基地220万。在纳家营村海泥田片区种植环境友好型作物100亩。其中：种植荷花100亩，购买荷种12万株，购买鱼蛋白水溶肥等肥料1000公斤；修缮沟渠、找平沟底1500米，机耕路硬化1100平方米；土地整理、生态水田管理费用；善电路2500米10万元，安装100KVA变压器1台10万元；设置安全护栏2千米。
（三）乡村振兴烤烟种植纳古古城基地110万。在古城村委会二组完善200亩烤烟种植基础设施。其中：道路硬化1320立方米；完善排水沟200米；修建蓄水池、灌溉设施。</t>
  </si>
  <si>
    <t>该项目的实施以推动群众增收致富为着力点，采取“村集体股份经济合作联合社+公司+农户”的模式，采取村委会和村小组集中对现有闲置低效利用土地进行流转，由村股份经济合作联合社争取衔接资金投入完善基础设施，提高山地种植收益，带动群众增收。</t>
  </si>
  <si>
    <t>部分菌包低价卖给低收入群众，带动脱贫户、监测对象、低收入者增收。
通过新增就业岗位，带动群众就业；盘活闲置土地资源，促进群众增收致富。</t>
  </si>
  <si>
    <t>纳家营村</t>
  </si>
  <si>
    <t>2025年通海县纳古镇纳家营村食用菌种植加工基地建设项目</t>
  </si>
  <si>
    <t>在纳家营村红泥坡建设食用菌种植加工基地。其中：完成室外场地部分，硬化路面830平方米，室外排污管网100米，室外排水沟260米；完成设施部分，袋车间、灭菌间、冷却间800平方米，菌种培养室888平方米，接种室48平方米，保鲜储存冷库672平方米；完成设备部分，高压灭菌锅1台，装袋机3台，灭菌车12台，制冷剂4台，接种室CPU6台，传送带10套，中央空调1台。</t>
  </si>
  <si>
    <t>通海县纳古镇纳家营村食用菌繁育基地建设项目的实施采取“村办公司+农户”的模式，纳家营村村委会与玉溪农业职业技术学院签订党建联盟协议，由玉溪农业职业技术学院提供技术支持，以村办公司为主体，“村办公司制作菌包-群众种植-群众零售或村办公司统一销售”，既壮大村集体收入，又能带动群众增收致富。</t>
  </si>
  <si>
    <t>部分菌包低价卖给低收入群众，食用菌略高于市场价向困难群众收购，带动脱贫户、监测对象、低收入者增收。</t>
  </si>
  <si>
    <t>2025年通海县纳古镇纳家营村自来水管网改造项目（三期）</t>
  </si>
  <si>
    <t>改造提升纳家营村自来水管网，采用PE100供水管，直径：DN25~DN110。安装球阀、砖砌阀门井。安装智能水表（含锁箱），消火栓（SS100/65-1.0)，其他三通、盘插、异径等。</t>
  </si>
  <si>
    <t>通过项目实施，处理前期项目未完工部分，促进项目闭环，解决管网老化、跑冒滴漏问题，完善计费方式。</t>
  </si>
  <si>
    <t>通过新增就业岗位，带动群众就业；年末盈余资金用于帮扶困难群众。</t>
  </si>
  <si>
    <t>2025年通海县纳古镇纳家营烤烟种植基地建设项目</t>
  </si>
  <si>
    <t>在纳家营村后山完善500亩烤烟种植基础设施。其中：道路硬化1980立方米；完善排水沟201米；修建蓄水池、灌溉设施；设置变压器1台，电路10KM。</t>
  </si>
  <si>
    <t>该项目的实施采取“村集体股份经济合作联合社+村小组股份经济合作社+农户”的模式，采取村委会和村小组集中对现有的500亩山地进行流转，由村股份经济合作联合社争取衔接资金投入完善基础设施，提高山地烤烟种植收益，带动群众增收。</t>
  </si>
  <si>
    <t>通过新增就业岗位，带动群众就业；盘活闲置土地资源，促进群众增收致富。</t>
  </si>
  <si>
    <t>2025年通海县纳古镇民族团结示范中心建设项目</t>
  </si>
  <si>
    <t>新建纳古镇手工艺品、小商品交易中心，临工招聘功能区，建筑面积1400平方米，内设马帮文化展示区、电商农产品展示区，并配套建设排水、供水、用电、充电桩等附属设施。</t>
  </si>
  <si>
    <t>加强民族团结的重要形式和载体通过发展乡村振兴，有利于充分展示民族团结、边疆稳定、社会主义建设成就等。有利于进一步促进民族团结和进步，以潜移默化的形式寓教于游，宣传党的方针政策，增强国家民族的自豪感。</t>
  </si>
  <si>
    <t>加强各民族交流交往交融，增强经济流动性，促进群众增收致富。</t>
  </si>
  <si>
    <t>古城村</t>
  </si>
  <si>
    <t>2025年通海县纳古镇古城村自来水管网改造项目</t>
  </si>
  <si>
    <t>安装智能水表（含锁箱）1500套，新建供水支管及入户管9千米，其他三通、盘插、异径。</t>
  </si>
  <si>
    <t>通过项目实施，解决管网老化、跑冒滴漏问题，完善计费方式。</t>
  </si>
  <si>
    <t>2025年通海县纳古镇小农贸市场提升改造工程</t>
  </si>
  <si>
    <t>拆除纳古镇小农贸市场现存建筑，进行提升改造，新建集商业、土特产展示交易等功能于一体的钢结构建筑，共3层，建筑面积1500平方米；人行道、场地铺设青石板1730平方米，青石路缘石400米。</t>
  </si>
  <si>
    <t>通过项目实施，解决小农贸市场脏乱差的问题，为困难群众提供货物交易场所，为纳古手工艺制品提供展示平台，让广大群众有更好的购物体验，壮大村集体经济。</t>
  </si>
  <si>
    <t>为困难群众提供货物交易场所，免除困难群众临时场地租金，带动群众增收致富。</t>
  </si>
  <si>
    <t>兴蒙乡</t>
  </si>
  <si>
    <t>桃家嘴</t>
  </si>
  <si>
    <t>2025年通海县兴蒙蒙古族桃家嘴果园提档升级项目</t>
  </si>
  <si>
    <t xml:space="preserve">投资130.4万元，在桃家嘴实施产业发展项目和产业道路建设：1产业项目：概算投资102万；（1）建设2个蓄水池，概算投资54万元；（2）修建水管560米，概算投资12.4万元；（3）轨道车及轨道（轨道长650米），概算投资16万元；（4）附属设施建设，概算投资20万元。其中：机房、电线、电杆、补种果树、看管房等相应的配套设施。2.产业道路建设。投资28.4万元，按照单价120元/平方米，硬化田间道路路长394米，宽6米。
</t>
  </si>
  <si>
    <t>有效提高集体经济收入；能吸引脱贫户和边缘户就业，增加收入。</t>
  </si>
  <si>
    <t xml:space="preserve">  　采取“党总支+村办公司+群众”的模式，村办公司负责项目实施，对现有果树进行修补作为项目实施基础资源，雇佣脱贫户等农户作为人力参与项目，通过“租金+薪金”的方式提高村民在项目实施过程中的参与度和受益度，提高项目抵御风险能力。</t>
  </si>
  <si>
    <t>通海县兴蒙乡桃家嘴村民委员会</t>
  </si>
  <si>
    <t>下村</t>
  </si>
  <si>
    <t>2025年通海县兴蒙蒙古乡下村羊肚菌产业示范基地建设项目</t>
  </si>
  <si>
    <t>（1）羊肚菌示范基地建设，占地5亩。其中：搭建大棚主体；平整土地；建水池1个。
（2）附属设施建设，其中：水电安装；喷灌系统。周边场地及道路硬化；购买水肥一体机；购买大棚塑料膜、双层黑色遮阳网。</t>
  </si>
  <si>
    <t xml:space="preserve">  　采取“党总支+村办公司+群众”的模式，村办公司负责项目实施，盘活村集体闲置田地作为项目实施基础资源，雇佣脱贫户等农户作为人力参与项目，通过“租金+薪金”的方式提高村民在项目实施过程中的参与度和受益度，提高项目抵御风险能力。</t>
  </si>
  <si>
    <t>通海县兴蒙乡下村村民委员会</t>
  </si>
  <si>
    <t>白阁中村</t>
  </si>
  <si>
    <t>2025年兴蒙蒙古族乡白阁中村蔬菜种植示范基地建设项目</t>
  </si>
  <si>
    <t>投资110.4万元，在白阁中村村委会第一村民小组实施产业发展项目和产业道路建设。1.产业发展项目：总投资56.5万元。投资48万元建设占地6亩大棚，投资2.5万元购买水肥一体机，投资2万元修建20方水池一个，投资2万元安装喷灌，投资2万元购买种苗。2.产业道路建设。投资53.9万元，按照单价120元/平方米，硬化红旗河护河路长750米，宽6米。</t>
  </si>
  <si>
    <t xml:space="preserve">  　吸纳农村劳动力稳定就业增收—吸纳就业，采取“党总支+村办公司+群众”的模式，村办公司负责项目实施，盘活村集体闲置土地作为项目实施基础资源，雇佣脱贫户等农户作为人力参与项目，通过“租金+薪金”的方式提高村民在项目实施过程中的参与度和受益度，提高项目抵御风险能力。</t>
  </si>
  <si>
    <t>通海县兴蒙乡白阁中村村民委员会</t>
  </si>
  <si>
    <t>里山乡</t>
  </si>
  <si>
    <t>大黑冲村</t>
  </si>
  <si>
    <t>2025年通海县里山乡大黑冲村竹下乌天麻种植项目</t>
  </si>
  <si>
    <t>竹下乌天麻种植基地基础设施建设：116万元。其中：1.投资15万元铺设2千米的产业基地道路。2.投资10万元架设65镀锌钢管1100米。3.投资5万元新建100立方米圆形水池一座。4.投资2万元，架设基地用电。5.投资10万元，流转种植林地100亩。6.投资3万元，建设天麻电商销售展示平台。7.投资44万元建设200平方米的天麻贮存、分拣、包装车间。8.投资5万元建设基地物资堆放房。9.购置真空包装机2台2万元。10.建立研究专家站、技术教授中心10万元。11.平整林地10万元。</t>
  </si>
  <si>
    <t>该项目采取“党总支+村办公司+群众”的模式，对村集体闲置集体山林进行流转，由村党总支带领村办公司争取衔接资金投入并自筹部分资金，日常管理维护，雇佣村民等剩余劳动力到种植基地务工提高收入的方式，统一进行运营管理。 项目预计将解决本村剩余劳动力1000余人次的用工问题，增加19户脱贫户及监测户的收入，增加村办公司收入，使本村村办公司年收入达15万元以上，进一步扶持大黑冲村特色产业，形成示范带动效应，带动本村及周边地区种植竹下乌麻1000余亩，产生上千万元产业收入。</t>
  </si>
  <si>
    <t xml:space="preserve">  　采取“党总支+村办公司+群众”的模式，村办公司负责项目实施，盘活村集体闲置山林作为项目实施基础资源，雇佣脱贫户等农户作为人力参与项目，通过“租金+薪金”的方式提高村民在项目实施过程中的参与度和受益度，提高项目抵御风险能力。</t>
  </si>
  <si>
    <t>通海县里山乡大黑冲村民委员会</t>
  </si>
  <si>
    <t>五山村</t>
  </si>
  <si>
    <t>2025年通海县盆景产业园-百样殊盆景文化小镇建设项目（一期）</t>
  </si>
  <si>
    <r>
      <rPr>
        <sz val="10"/>
        <rFont val="方正仿宋_GBK"/>
        <charset val="134"/>
      </rPr>
      <t>产业园区基础设施建设：（一）园区车行道建设：路基土方开挖运输3179m</t>
    </r>
    <r>
      <rPr>
        <sz val="10"/>
        <rFont val="宋体"/>
        <charset val="134"/>
      </rPr>
      <t>³</t>
    </r>
    <r>
      <rPr>
        <sz val="10"/>
        <rFont val="方正仿宋_GBK"/>
        <charset val="134"/>
      </rPr>
      <t>、沥青砼路面基层面层3913㎡，计划投资96.094273万元；（二）仿青石路缘石：1142m、仿青石流水石1142m、人行道基层及仿青石面层1479㎡，计划投资33.423308万元；（三）场地硬化1140㎡、场地仿青石面层1121㎡，计划投资25.783057万元；（四）雨水管、排污管、检查井、雨水口：DN200HDPE双壁波纹管755.58m、DN300HDPE双壁波纹管458m、DN600HDPE双壁波纹管127m、DN600Ⅱ级钢混凝土承插排水管538m、DN800Ⅱ级钢混凝土承插排水管128m、钢筋混凝土检查井54座、雨水口99座，计划投资109.7352万元；（五）基础照明设施建设，计划投资16.297956万元；（六）展示区375.84㎡，计划投资82.590805万元。</t>
    </r>
  </si>
  <si>
    <t>有效提高村集体经济、增加群众收益，促进农村经济发展。</t>
  </si>
  <si>
    <t>吸纳农村劳动力稳定就业增收—吸纳就业；带动群众发展盆景经济。</t>
  </si>
  <si>
    <t>通海县里山乡五山村民委员会</t>
  </si>
  <si>
    <t>里山社区</t>
  </si>
  <si>
    <t>2025年通海县里山乡里山社区农业种植基地采摘园项目</t>
  </si>
  <si>
    <t>①高原特色农产品种植、生态游旅游景点打造。②组织社区及农户种植果树100亩以上。</t>
  </si>
  <si>
    <t>项目实施后，能够完善农村的基础设施建设，解决了生产资料运输难的问题，降低了耕作成本，提高了农民的经济收入。</t>
  </si>
  <si>
    <t>流转聘用；带动农户发展产业增收。</t>
  </si>
  <si>
    <t>通海县里山乡里山社区</t>
  </si>
  <si>
    <t>中铺村</t>
  </si>
  <si>
    <t>2025年通海县里山乡中铺村密李秋香李子产业发展项目</t>
  </si>
  <si>
    <t>新建滴管系统工程：①田间管路材料-主管（PE90管1400米、PE75管3700米、PE63管4500米、PE50管2600米、PE25管160000米）83.475万元；② 配件：（PE90管安座120套、PE75管安座1600套、PE63管安座600套、PE50管安座450套）2.818万元；③（PE90管闸阀30套、PE75管闸阀60套、PE63管闸阀40套、PE50管闸阀40套）1.54万元；④喷头3200个8.32万元；⑤基地轨道运输机安装（轨道5370米、轨道运输机机头6台、轨道分道器6台）60.9万元。⑥基地道路修缮4700米26万元；⑦钢架结构观望台2座2万元。总概算185.053万元。</t>
  </si>
  <si>
    <t>可增加村、组集体经济收入</t>
  </si>
  <si>
    <t>党建+合作社+基地+农户形式，带动农户增收；聘用。</t>
  </si>
  <si>
    <t>通海县里山乡中铺村民委员会</t>
  </si>
  <si>
    <t>2025年通海县里山乡五山村“千万工程”示范村建设项目</t>
  </si>
  <si>
    <r>
      <rPr>
        <sz val="10"/>
        <rFont val="方正仿宋_GBK"/>
        <charset val="134"/>
      </rPr>
      <t>为完善五山村美丽乡村建设、巩固提升人居环境整治提升，继续整治五山村基础设施建设包含以下项目：街道硬化（三组：长100米×宽6米×厚0.2米=120m</t>
    </r>
    <r>
      <rPr>
        <sz val="10"/>
        <rFont val="宋体"/>
        <charset val="134"/>
      </rPr>
      <t>³</t>
    </r>
    <r>
      <rPr>
        <sz val="10"/>
        <rFont val="方正仿宋_GBK"/>
        <charset val="134"/>
      </rPr>
      <t>；四组：长600米×宽6米×厚0.2米=720m</t>
    </r>
    <r>
      <rPr>
        <sz val="10"/>
        <rFont val="宋体"/>
        <charset val="134"/>
      </rPr>
      <t>³</t>
    </r>
    <r>
      <rPr>
        <sz val="10"/>
        <rFont val="方正仿宋_GBK"/>
        <charset val="134"/>
      </rPr>
      <t>；五组：长700米×宽6米×厚0.2米=840m</t>
    </r>
    <r>
      <rPr>
        <sz val="10"/>
        <rFont val="宋体"/>
        <charset val="134"/>
      </rPr>
      <t>³</t>
    </r>
    <r>
      <rPr>
        <sz val="10"/>
        <rFont val="方正仿宋_GBK"/>
        <charset val="134"/>
      </rPr>
      <t>；六组：长1600米×宽6米×厚0.2米=1920m</t>
    </r>
    <r>
      <rPr>
        <sz val="10"/>
        <rFont val="宋体"/>
        <charset val="134"/>
      </rPr>
      <t>³</t>
    </r>
    <r>
      <rPr>
        <sz val="10"/>
        <rFont val="方正仿宋_GBK"/>
        <charset val="134"/>
      </rPr>
      <t>；八组：长1300米×宽6米×厚0.2米=1560m</t>
    </r>
    <r>
      <rPr>
        <sz val="10"/>
        <rFont val="宋体"/>
        <charset val="134"/>
      </rPr>
      <t>³</t>
    </r>
    <r>
      <rPr>
        <sz val="10"/>
        <rFont val="方正仿宋_GBK"/>
        <charset val="134"/>
      </rPr>
      <t>；九组：长650米×宽6米×厚0.2米=780m</t>
    </r>
    <r>
      <rPr>
        <sz val="10"/>
        <rFont val="宋体"/>
        <charset val="134"/>
      </rPr>
      <t>³</t>
    </r>
    <r>
      <rPr>
        <sz val="10"/>
        <rFont val="方正仿宋_GBK"/>
        <charset val="134"/>
      </rPr>
      <t>；十组：长600米×宽6米×厚0.2米=720m</t>
    </r>
    <r>
      <rPr>
        <sz val="10"/>
        <rFont val="宋体"/>
        <charset val="134"/>
      </rPr>
      <t>³</t>
    </r>
    <r>
      <rPr>
        <sz val="10"/>
        <rFont val="方正仿宋_GBK"/>
        <charset val="134"/>
      </rPr>
      <t>；五山村盆景产业园区长1000米×宽6米×厚0.2米=1200m</t>
    </r>
    <r>
      <rPr>
        <sz val="10"/>
        <rFont val="宋体"/>
        <charset val="134"/>
      </rPr>
      <t>³</t>
    </r>
    <r>
      <rPr>
        <sz val="10"/>
        <rFont val="方正仿宋_GBK"/>
        <charset val="134"/>
      </rPr>
      <t>，总合计7860m</t>
    </r>
    <r>
      <rPr>
        <sz val="10"/>
        <rFont val="宋体"/>
        <charset val="134"/>
      </rPr>
      <t>³</t>
    </r>
    <r>
      <rPr>
        <sz val="10"/>
        <rFont val="方正仿宋_GBK"/>
        <charset val="134"/>
      </rPr>
      <t>×480元/m</t>
    </r>
    <r>
      <rPr>
        <sz val="10"/>
        <rFont val="宋体"/>
        <charset val="134"/>
      </rPr>
      <t>³</t>
    </r>
    <r>
      <rPr>
        <sz val="10"/>
        <rFont val="方正仿宋_GBK"/>
        <charset val="134"/>
      </rPr>
      <t>=3772800元。1、新建雨污分流污水处理池六个：（3米×3米×7米）=63m</t>
    </r>
    <r>
      <rPr>
        <sz val="10"/>
        <rFont val="宋体"/>
        <charset val="134"/>
      </rPr>
      <t>³</t>
    </r>
    <r>
      <rPr>
        <sz val="10"/>
        <rFont val="方正仿宋_GBK"/>
        <charset val="134"/>
      </rPr>
      <t>/个×120000元/个=720000元；       2、直径600水泥管排污管铺设：五山盆景产业园区1000米二组2000米四组50米五组45米八组140米九组70米十组100米概算3405米×310元=1055550元。</t>
    </r>
  </si>
  <si>
    <t>项目实施后，能够完善农村的基础设施建设，解决了生产资料运输难和雨污水排水的问题，提高生产生活效率，提高农民的经济收入。</t>
  </si>
  <si>
    <t>象平村</t>
  </si>
  <si>
    <t>产业发展—养殖业基地</t>
  </si>
  <si>
    <t>2025年通海县里山乡象平村梅花鹿养殖</t>
  </si>
  <si>
    <t>①设施建设、养殖房，水电路，概算投资60万元；②购买梅花鹿50万元。</t>
  </si>
  <si>
    <t>象平村梅花鹿养殖项目按照投入资金的10%进行收益测算，可增加村集体经济10万元。</t>
  </si>
  <si>
    <t>吸纳就业、带动脱贫户发展养殖业增收。</t>
  </si>
  <si>
    <t>通海县里山乡象平村民委员会</t>
  </si>
  <si>
    <t>高大乡</t>
  </si>
  <si>
    <t>高大社区</t>
  </si>
  <si>
    <t>2025年通海县高大乡高大社区集贸市场建设项目</t>
  </si>
  <si>
    <t>盘活资产，建设集贸交易市场，占地面积840㎡，建筑面积1680㎡（钢结构）、计划投资168万元。建盖1600平方米钢架大棚、计划投资160万元。为群众提供交易便利，壮大村集体经济。</t>
  </si>
  <si>
    <t>通过项目实施，带动社区经济发展，提高群众就业率，进一步壮大村集体经济，每年收入达60万元。</t>
  </si>
  <si>
    <t>吸纳农村劳动力稳定就业增收—吸纳就业、促进农户共享资产收益增收—土地流转获得租金</t>
  </si>
  <si>
    <t>通海县高大乡高大社区</t>
  </si>
  <si>
    <t>普丛村</t>
  </si>
  <si>
    <t>2025年通海县高大乡普丛村农产品分拣及初加工项目</t>
  </si>
  <si>
    <t>（1）项目主体建设：①仓储房6间共216㎡；②网套设备一台；③洗蒜机2台。④分拣间占地面积240㎡；⑤分拣间占地面积240㎡，采用钢框架结构。
（2）附属配套设施工程：①网套设备水电线路安装。②洗蒜机水电线路安装、抽水设备购买。</t>
  </si>
  <si>
    <t>通海县高大乡普丛村民委员会</t>
  </si>
  <si>
    <t xml:space="preserve">代办村    </t>
  </si>
  <si>
    <t>2025年通海县高大乡南河食用菌种植基地建设项目</t>
  </si>
  <si>
    <t>建设食用菌种植（室内食用菌种植）及配套相关设施，主要建设内容为场地建设面积约3亩，种植面积1100平方米食用菌种植（室内食用菌种植）含菌种及配套设施建设，每平方米约550元投资款，扩大群众增收渠道，发展规模化种植。</t>
  </si>
  <si>
    <t>项目建成后村级集体经济收益每年达10万元，通过项目实施，将进一步增加集体收入。</t>
  </si>
  <si>
    <t>通海县高大乡代办村民委员会</t>
  </si>
  <si>
    <t>2025年通海县高大乡高大社区四、五组养殖基地改造提升建设项目</t>
  </si>
  <si>
    <t>利用现有资源，新建熟化池，便于引进养殖项目，盘活四组、五组闲置猪场，发挥资源效益，扩大收入来源。</t>
  </si>
  <si>
    <t>通过项目实施，将进一步增加集体收入。</t>
  </si>
  <si>
    <t>吸纳农村劳动力稳定就业增收—吸纳就业、促进农户共享资产收益增收—入股经营获取收益及分红</t>
  </si>
  <si>
    <t>代办村</t>
  </si>
  <si>
    <t>2025年通海县高大乡南河现代农业基地建设项目</t>
  </si>
  <si>
    <t>发展现代设施农业建设共计30亩，合理规划种植区域，食用菌种植销售，西梅种植销售，草莓、西瓜、西红柿种植销售等，建设现代设施大棚10亩，每亩投资10万元共计100万元，其它基础设施50万元。吸纳群众就业，促进稳定增收。</t>
  </si>
  <si>
    <t>项目建成后村级集体经济收益每年达60万元，通过项目实施，将进一步增加集体收入。</t>
  </si>
  <si>
    <t>五街村</t>
  </si>
  <si>
    <t>乡村建设行动—农村清洁能源设施建设（燃气、户用光伏、风电、水电、农村生物质能源、北方地区清洁取暖等）</t>
  </si>
  <si>
    <t>2025年通海县高大乡五街村电站提升改造建设项目</t>
  </si>
  <si>
    <t>高大乡五街村小型水电站现由脱贫户范有云户在水电站居住管理，稳定就业。但水电站年久失修，发电配套设施老化，计划修缮水电站发电机、水轮机、配电柜及厂房，提升水电站发电效率的同时，提升厂房安全性，保障脱贫户稳定就业，进一步壮大村集体经济，为下一步村级产业发展奠定一定的基础。</t>
  </si>
  <si>
    <t>五街村小型电站改造后，可增加村集体收入，壮大村集体经济。</t>
  </si>
  <si>
    <t>促进农户共享资产收益增收—其他、吸纳农村劳动力稳定就业增收—吸纳就业</t>
  </si>
  <si>
    <t>通海县高大乡五街村民委员会</t>
  </si>
  <si>
    <t>观音村</t>
  </si>
  <si>
    <t>2025年通海县高大乡观音村农产品清洗及初加工项目</t>
  </si>
  <si>
    <r>
      <rPr>
        <sz val="10"/>
        <rFont val="方正仿宋_GBK"/>
        <charset val="134"/>
      </rPr>
      <t>（1）农产品加工基地建设：其中：对观音电站内原有的老旧房屋进行拆除硬化后进行钢构大棚主体建设清洗间、精拣间、包装间等，总面积约880m</t>
    </r>
    <r>
      <rPr>
        <sz val="10"/>
        <rFont val="宋体"/>
        <charset val="134"/>
      </rPr>
      <t>³</t>
    </r>
    <r>
      <rPr>
        <sz val="10"/>
        <rFont val="方正仿宋_GBK"/>
        <charset val="134"/>
      </rPr>
      <t>；购买全自动农产品清洗机，概算投资25万元；修葺蓄水池500m</t>
    </r>
    <r>
      <rPr>
        <sz val="10"/>
        <rFont val="宋体"/>
        <charset val="134"/>
      </rPr>
      <t>³</t>
    </r>
    <r>
      <rPr>
        <sz val="10"/>
        <rFont val="方正仿宋_GBK"/>
        <charset val="134"/>
      </rPr>
      <t>1个、建盖沉沙池300m</t>
    </r>
    <r>
      <rPr>
        <sz val="10"/>
        <rFont val="宋体"/>
        <charset val="134"/>
      </rPr>
      <t>³</t>
    </r>
    <r>
      <rPr>
        <sz val="10"/>
        <rFont val="方正仿宋_GBK"/>
        <charset val="134"/>
      </rPr>
      <t>1个。
（2）厂区道路扩宽、修复及硬化350米，安装自来水管300米。。</t>
    </r>
  </si>
  <si>
    <t>通海县高大乡观音村民委员会</t>
  </si>
  <si>
    <t>路南村</t>
  </si>
  <si>
    <t>2025年通海县高大乡路南村现代农业基地建设项目</t>
  </si>
  <si>
    <t>路南村拥有药用植物种植的适宜土地，可利用二组30亩荒地，通过平整土地，建设温室大棚及配套灌溉设施发展设施农业，带动群众增收。</t>
  </si>
  <si>
    <t>通过蔬菜、花卉、中草药等的种植，可提高当地农民的收入，促进农业经济发展。</t>
  </si>
  <si>
    <t>通海县高大乡路南村民委员会</t>
  </si>
  <si>
    <t>普丛村、五街村</t>
  </si>
  <si>
    <t>2025年通海县高大乡现代农业基地管网建设项目</t>
  </si>
  <si>
    <t>最大化利用资源，新建1000m3蓄水池一个，配备160PE管350m，新建提灌站两座及电力设施，覆盖种植基地农田，便于种植灌溉。</t>
  </si>
  <si>
    <t>通过项目实施，优化资源，覆盖项目两侧农田，带动群众经济发展，进一步壮大村集体经济。</t>
  </si>
  <si>
    <t>带动农户发展生产增产增收—其他、促进农户共享资产收益增收—其他</t>
  </si>
  <si>
    <t>通海县高大乡普丛村民委员会、通海县高大乡五街村民委员会</t>
  </si>
  <si>
    <t>2025年通海县高大乡高大社区四组、五组新农村基础设施建设项目</t>
  </si>
  <si>
    <t>道路硬化120米长、6米宽，基础照明设施安装，硬化700平方米，铺设雨污分流管道，新建公厕1座。</t>
  </si>
  <si>
    <t>通过项目实施，完善新农村基础设施，群众生活生产条件得到改善，进一步提升了群众获得感、幸福感。</t>
  </si>
  <si>
    <t>通海县高大社区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</si>
</sst>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 numFmtId="179" formatCode="0.00_);[Red]\(0.00\)"/>
  </numFmts>
  <fonts count="41">
    <font>
      <sz val="11"/>
      <color theme="1"/>
      <name val="宋体"/>
      <charset val="134"/>
      <scheme val="minor"/>
    </font>
    <font>
      <sz val="9"/>
      <name val="方正小标宋_GBK"/>
      <charset val="134"/>
    </font>
    <font>
      <b/>
      <sz val="12"/>
      <name val="方正仿宋_GBK"/>
      <charset val="134"/>
    </font>
    <font>
      <b/>
      <sz val="9"/>
      <name val="方正仿宋_GBK"/>
      <charset val="134"/>
    </font>
    <font>
      <sz val="9"/>
      <name val="方正仿宋_GBK"/>
      <charset val="134"/>
    </font>
    <font>
      <sz val="12"/>
      <name val="方正仿宋_GBK"/>
      <charset val="134"/>
    </font>
    <font>
      <sz val="24"/>
      <name val="方正小标宋_GBK"/>
      <charset val="134"/>
    </font>
    <font>
      <b/>
      <sz val="11"/>
      <name val="方正仿宋_GBK"/>
      <charset val="134"/>
    </font>
    <font>
      <sz val="10"/>
      <name val="方正仿宋_GBK"/>
      <charset val="134"/>
    </font>
    <font>
      <sz val="10"/>
      <name val="Times New Roman"/>
      <charset val="134"/>
    </font>
    <font>
      <b/>
      <sz val="12"/>
      <name val="Times New Roman"/>
      <charset val="134"/>
    </font>
    <font>
      <b/>
      <sz val="10"/>
      <name val="方正仿宋_GBK"/>
      <charset val="134"/>
    </font>
    <font>
      <sz val="11"/>
      <color theme="1"/>
      <name val="方正黑体_GBK"/>
      <charset val="134"/>
    </font>
    <font>
      <sz val="11"/>
      <color theme="1"/>
      <name val="Times New Roman"/>
      <charset val="134"/>
    </font>
    <font>
      <sz val="18"/>
      <color theme="1"/>
      <name val="方正黑体_GBK"/>
      <charset val="134"/>
    </font>
    <font>
      <sz val="11"/>
      <color theme="1"/>
      <name val="方正仿宋_GBK"/>
      <charset val="134"/>
    </font>
    <font>
      <sz val="12"/>
      <color theme="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9"/>
      <name val="宋体"/>
      <charset val="134"/>
    </font>
    <font>
      <sz val="10"/>
      <name val="Arial"/>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3" borderId="16" applyNumberFormat="0" applyAlignment="0" applyProtection="0">
      <alignment vertical="center"/>
    </xf>
    <xf numFmtId="0" fontId="26" fillId="4" borderId="17" applyNumberFormat="0" applyAlignment="0" applyProtection="0">
      <alignment vertical="center"/>
    </xf>
    <xf numFmtId="0" fontId="27" fillId="4" borderId="16" applyNumberFormat="0" applyAlignment="0" applyProtection="0">
      <alignment vertical="center"/>
    </xf>
    <xf numFmtId="0" fontId="28" fillId="5"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7" fillId="0" borderId="0" applyNumberFormat="0" applyFill="0"/>
    <xf numFmtId="0" fontId="38" fillId="0" borderId="0">
      <alignment vertical="center"/>
    </xf>
    <xf numFmtId="0" fontId="38" fillId="0" borderId="0">
      <alignment vertical="center"/>
    </xf>
    <xf numFmtId="0" fontId="36" fillId="0" borderId="0"/>
    <xf numFmtId="0" fontId="38" fillId="0" borderId="0">
      <alignment vertical="center"/>
    </xf>
    <xf numFmtId="0" fontId="0" fillId="0" borderId="0">
      <alignment vertical="center"/>
    </xf>
    <xf numFmtId="0" fontId="38" fillId="0" borderId="0">
      <alignment vertical="center"/>
    </xf>
    <xf numFmtId="0" fontId="39" fillId="0" borderId="0"/>
  </cellStyleXfs>
  <cellXfs count="81">
    <xf numFmtId="0" fontId="0" fillId="0" borderId="0" xfId="0">
      <alignment vertical="center"/>
    </xf>
    <xf numFmtId="176" fontId="1" fillId="0" borderId="0" xfId="0" applyNumberFormat="1" applyFont="1" applyFill="1" applyBorder="1" applyAlignment="1">
      <alignment vertical="center"/>
    </xf>
    <xf numFmtId="176" fontId="2"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0" fontId="5" fillId="0" borderId="0" xfId="0" applyFont="1" applyFill="1" applyAlignment="1">
      <alignment vertical="center"/>
    </xf>
    <xf numFmtId="0" fontId="6"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176" fontId="2" fillId="0" borderId="0" xfId="0" applyNumberFormat="1" applyFont="1" applyFill="1" applyAlignment="1">
      <alignment horizontal="left"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0" fontId="6" fillId="0" borderId="0" xfId="0" applyNumberFormat="1" applyFont="1" applyFill="1" applyAlignment="1">
      <alignment vertical="center"/>
    </xf>
    <xf numFmtId="176" fontId="2" fillId="0" borderId="0" xfId="0" applyNumberFormat="1" applyFont="1" applyFill="1" applyAlignment="1">
      <alignment horizontal="right" vertical="center" wrapText="1"/>
    </xf>
    <xf numFmtId="178" fontId="2" fillId="0" borderId="0" xfId="0" applyNumberFormat="1" applyFont="1" applyFill="1" applyAlignment="1">
      <alignment horizontal="left" vertical="center"/>
    </xf>
    <xf numFmtId="177" fontId="2" fillId="0" borderId="1"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10" fillId="0" borderId="7" xfId="0" applyNumberFormat="1" applyFont="1" applyFill="1" applyBorder="1" applyAlignment="1">
      <alignment horizontal="center" vertical="center" wrapText="1"/>
    </xf>
    <xf numFmtId="178" fontId="10"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left" vertical="center" wrapText="1"/>
    </xf>
    <xf numFmtId="177" fontId="9" fillId="0" borderId="8"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176" fontId="2" fillId="0" borderId="0" xfId="0" applyNumberFormat="1" applyFont="1" applyFill="1" applyAlignment="1">
      <alignment horizontal="left" vertical="center" wrapText="1"/>
    </xf>
    <xf numFmtId="179" fontId="2" fillId="0" borderId="8"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179" fontId="8" fillId="0" borderId="8"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7" fontId="13" fillId="0" borderId="0" xfId="0" applyNumberFormat="1" applyFont="1" applyAlignment="1">
      <alignment horizontal="center" vertical="center"/>
    </xf>
    <xf numFmtId="0" fontId="14" fillId="0" borderId="0" xfId="0" applyFont="1" applyAlignment="1">
      <alignment horizontal="center" vertical="center"/>
    </xf>
    <xf numFmtId="177" fontId="14" fillId="0" borderId="0" xfId="0" applyNumberFormat="1" applyFont="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177" fontId="12" fillId="0" borderId="8" xfId="0" applyNumberFormat="1" applyFont="1" applyBorder="1" applyAlignment="1">
      <alignment horizontal="center" vertical="center"/>
    </xf>
    <xf numFmtId="0" fontId="12" fillId="0" borderId="9" xfId="0" applyFont="1" applyBorder="1" applyAlignment="1">
      <alignment horizontal="center" vertical="center"/>
    </xf>
    <xf numFmtId="177" fontId="12" fillId="0" borderId="12"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wrapText="1"/>
    </xf>
    <xf numFmtId="177" fontId="12" fillId="0" borderId="8" xfId="0" applyNumberFormat="1" applyFont="1" applyBorder="1" applyAlignment="1">
      <alignment horizontal="center" vertical="center" wrapText="1"/>
    </xf>
    <xf numFmtId="0" fontId="15" fillId="0" borderId="8" xfId="0" applyFont="1" applyBorder="1" applyAlignment="1">
      <alignment horizontal="center" vertical="center"/>
    </xf>
    <xf numFmtId="0" fontId="13" fillId="0" borderId="8" xfId="0" applyFont="1" applyBorder="1" applyAlignment="1">
      <alignment horizontal="center" vertical="center" wrapText="1"/>
    </xf>
    <xf numFmtId="177" fontId="13" fillId="0" borderId="8" xfId="0" applyNumberFormat="1" applyFont="1" applyBorder="1" applyAlignment="1">
      <alignment horizontal="center" vertical="center" wrapText="1"/>
    </xf>
    <xf numFmtId="0" fontId="13" fillId="0" borderId="8" xfId="0" applyFont="1" applyBorder="1" applyAlignment="1">
      <alignment horizontal="center" vertical="center"/>
    </xf>
    <xf numFmtId="10" fontId="13" fillId="0" borderId="0" xfId="0" applyNumberFormat="1" applyFont="1" applyAlignment="1">
      <alignment horizontal="center" vertical="center"/>
    </xf>
    <xf numFmtId="0" fontId="12" fillId="0" borderId="12" xfId="0" applyFont="1" applyBorder="1" applyAlignment="1">
      <alignment horizontal="center" vertical="center"/>
    </xf>
    <xf numFmtId="177" fontId="13" fillId="0" borderId="8" xfId="0" applyNumberFormat="1" applyFont="1" applyBorder="1" applyAlignment="1">
      <alignment horizontal="center" vertical="center"/>
    </xf>
    <xf numFmtId="177" fontId="12" fillId="0" borderId="10" xfId="0" applyNumberFormat="1" applyFont="1" applyBorder="1" applyAlignment="1">
      <alignment horizontal="center" vertical="center"/>
    </xf>
    <xf numFmtId="177" fontId="16" fillId="0" borderId="0" xfId="0" applyNumberFormat="1" applyFont="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2" xfId="50"/>
    <cellStyle name="常规_汇总表_2" xfId="51"/>
    <cellStyle name="常规_汇总表" xfId="52"/>
    <cellStyle name="常规 10" xfId="53"/>
    <cellStyle name="常规_汇总表_6" xfId="54"/>
    <cellStyle name="常规 3" xfId="55"/>
    <cellStyle name="常规_汇总表_8" xfId="56"/>
    <cellStyle name="常规 2"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7"/>
  <sheetViews>
    <sheetView zoomScale="70" zoomScaleNormal="70" workbookViewId="0">
      <selection activeCell="H8" sqref="H8"/>
    </sheetView>
  </sheetViews>
  <sheetFormatPr defaultColWidth="8.89166666666667" defaultRowHeight="15"/>
  <cols>
    <col min="1" max="1" width="6.5" style="58" customWidth="1"/>
    <col min="2" max="2" width="10.1083333333333" style="58" customWidth="1"/>
    <col min="3" max="3" width="7.225" style="59" customWidth="1"/>
    <col min="4" max="5" width="10.85" style="60" customWidth="1"/>
    <col min="6" max="6" width="7.225" style="59" customWidth="1"/>
    <col min="7" max="8" width="10.85" style="60" customWidth="1"/>
    <col min="9" max="9" width="7.225" style="59" customWidth="1"/>
    <col min="10" max="11" width="10.85" style="60" customWidth="1"/>
    <col min="12" max="12" width="7.225" style="59" customWidth="1"/>
    <col min="13" max="14" width="10.85" style="60" customWidth="1"/>
    <col min="15" max="15" width="7.225" style="59" customWidth="1"/>
    <col min="16" max="17" width="10.85" style="60" customWidth="1"/>
    <col min="18" max="18" width="7.3" style="59" customWidth="1"/>
    <col min="19" max="20" width="10.85" style="60" customWidth="1"/>
    <col min="21" max="21" width="6.775" style="59" customWidth="1"/>
    <col min="22" max="23" width="10.85" style="60" customWidth="1"/>
    <col min="24" max="24" width="6.89166666666667" style="59" customWidth="1"/>
    <col min="25" max="26" width="10.85" style="60" customWidth="1"/>
    <col min="27" max="27" width="6.33333333333333" style="59" customWidth="1"/>
    <col min="28" max="29" width="10.85" style="60" customWidth="1"/>
    <col min="30" max="16384" width="8.89166666666667" style="59"/>
  </cols>
  <sheetData>
    <row r="1" ht="56" customHeight="1" spans="1:30">
      <c r="A1" s="61" t="s">
        <v>0</v>
      </c>
      <c r="B1" s="61"/>
      <c r="C1" s="61"/>
      <c r="D1" s="62"/>
      <c r="E1" s="62"/>
      <c r="F1" s="61"/>
      <c r="G1" s="62"/>
      <c r="H1" s="62"/>
      <c r="I1" s="61"/>
      <c r="J1" s="62"/>
      <c r="K1" s="62"/>
      <c r="L1" s="61"/>
      <c r="M1" s="62"/>
      <c r="N1" s="62"/>
      <c r="O1" s="61"/>
      <c r="P1" s="62"/>
      <c r="Q1" s="62"/>
      <c r="R1" s="61"/>
      <c r="S1" s="62"/>
      <c r="T1" s="62"/>
      <c r="U1" s="61"/>
      <c r="V1" s="62"/>
      <c r="W1" s="62"/>
      <c r="X1" s="61"/>
      <c r="Y1" s="62"/>
      <c r="Z1" s="62"/>
      <c r="AA1" s="61"/>
      <c r="AB1" s="62"/>
      <c r="AC1" s="62"/>
      <c r="AD1" s="61"/>
    </row>
    <row r="2" customFormat="1" ht="56" customHeight="1" spans="1:30">
      <c r="A2" s="61"/>
      <c r="B2" s="61"/>
      <c r="C2" s="61"/>
      <c r="D2" s="62"/>
      <c r="E2" s="62"/>
      <c r="F2" s="61"/>
      <c r="G2" s="62"/>
      <c r="H2" s="62"/>
      <c r="I2" s="61"/>
      <c r="J2" s="62"/>
      <c r="K2" s="62"/>
      <c r="L2" s="61"/>
      <c r="M2" s="62"/>
      <c r="N2" s="62"/>
      <c r="O2" s="61"/>
      <c r="P2" s="62"/>
      <c r="Q2" s="62"/>
      <c r="R2" s="61"/>
      <c r="S2" s="62"/>
      <c r="T2" s="62"/>
      <c r="U2" s="61"/>
      <c r="V2" s="62"/>
      <c r="W2" s="62"/>
      <c r="X2" s="61"/>
      <c r="Y2" s="62"/>
      <c r="Z2" s="80" t="s">
        <v>1</v>
      </c>
      <c r="AA2" s="80"/>
      <c r="AB2" s="80"/>
      <c r="AC2" s="80"/>
      <c r="AD2" s="80"/>
    </row>
    <row r="3" s="57" customFormat="1" ht="37" customHeight="1" spans="1:30">
      <c r="A3" s="63" t="s">
        <v>2</v>
      </c>
      <c r="B3" s="63" t="s">
        <v>3</v>
      </c>
      <c r="C3" s="64" t="s">
        <v>4</v>
      </c>
      <c r="D3" s="65"/>
      <c r="E3" s="65"/>
      <c r="F3" s="66" t="s">
        <v>5</v>
      </c>
      <c r="G3" s="67"/>
      <c r="H3" s="67"/>
      <c r="I3" s="77"/>
      <c r="J3" s="67"/>
      <c r="K3" s="67"/>
      <c r="L3" s="77"/>
      <c r="M3" s="67"/>
      <c r="N3" s="67"/>
      <c r="O3" s="77"/>
      <c r="P3" s="67"/>
      <c r="Q3" s="79"/>
      <c r="R3" s="66" t="s">
        <v>6</v>
      </c>
      <c r="S3" s="67"/>
      <c r="T3" s="67"/>
      <c r="U3" s="77"/>
      <c r="V3" s="67"/>
      <c r="W3" s="67"/>
      <c r="X3" s="77"/>
      <c r="Y3" s="67"/>
      <c r="Z3" s="67"/>
      <c r="AA3" s="77"/>
      <c r="AB3" s="67"/>
      <c r="AC3" s="79"/>
      <c r="AD3" s="63" t="s">
        <v>7</v>
      </c>
    </row>
    <row r="4" s="58" customFormat="1" ht="30" customHeight="1" spans="1:30">
      <c r="A4" s="68"/>
      <c r="B4" s="68"/>
      <c r="C4" s="64"/>
      <c r="D4" s="65"/>
      <c r="E4" s="65"/>
      <c r="F4" s="64" t="s">
        <v>8</v>
      </c>
      <c r="G4" s="65"/>
      <c r="H4" s="65"/>
      <c r="I4" s="64" t="s">
        <v>9</v>
      </c>
      <c r="J4" s="65"/>
      <c r="K4" s="65"/>
      <c r="L4" s="64" t="s">
        <v>10</v>
      </c>
      <c r="M4" s="65"/>
      <c r="N4" s="65"/>
      <c r="O4" s="64" t="s">
        <v>11</v>
      </c>
      <c r="P4" s="65"/>
      <c r="Q4" s="65"/>
      <c r="R4" s="64" t="s">
        <v>12</v>
      </c>
      <c r="S4" s="65"/>
      <c r="T4" s="65"/>
      <c r="U4" s="70" t="s">
        <v>13</v>
      </c>
      <c r="V4" s="71"/>
      <c r="W4" s="71"/>
      <c r="X4" s="70" t="s">
        <v>14</v>
      </c>
      <c r="Y4" s="71"/>
      <c r="Z4" s="71"/>
      <c r="AA4" s="64" t="s">
        <v>15</v>
      </c>
      <c r="AB4" s="65"/>
      <c r="AC4" s="65"/>
      <c r="AD4" s="68"/>
    </row>
    <row r="5" s="58" customFormat="1" ht="37" customHeight="1" spans="1:30">
      <c r="A5" s="69"/>
      <c r="B5" s="69"/>
      <c r="C5" s="70" t="s">
        <v>16</v>
      </c>
      <c r="D5" s="71" t="s">
        <v>17</v>
      </c>
      <c r="E5" s="71" t="s">
        <v>18</v>
      </c>
      <c r="F5" s="70" t="s">
        <v>16</v>
      </c>
      <c r="G5" s="71" t="s">
        <v>17</v>
      </c>
      <c r="H5" s="71" t="s">
        <v>18</v>
      </c>
      <c r="I5" s="70" t="s">
        <v>16</v>
      </c>
      <c r="J5" s="71" t="s">
        <v>17</v>
      </c>
      <c r="K5" s="71" t="s">
        <v>18</v>
      </c>
      <c r="L5" s="70" t="s">
        <v>16</v>
      </c>
      <c r="M5" s="71" t="s">
        <v>17</v>
      </c>
      <c r="N5" s="71" t="s">
        <v>18</v>
      </c>
      <c r="O5" s="70" t="s">
        <v>16</v>
      </c>
      <c r="P5" s="71" t="s">
        <v>17</v>
      </c>
      <c r="Q5" s="71" t="s">
        <v>18</v>
      </c>
      <c r="R5" s="70" t="s">
        <v>16</v>
      </c>
      <c r="S5" s="71" t="s">
        <v>17</v>
      </c>
      <c r="T5" s="71" t="s">
        <v>18</v>
      </c>
      <c r="U5" s="70" t="s">
        <v>16</v>
      </c>
      <c r="V5" s="71" t="s">
        <v>17</v>
      </c>
      <c r="W5" s="71" t="s">
        <v>18</v>
      </c>
      <c r="X5" s="70" t="s">
        <v>16</v>
      </c>
      <c r="Y5" s="71" t="s">
        <v>17</v>
      </c>
      <c r="Z5" s="71" t="s">
        <v>18</v>
      </c>
      <c r="AA5" s="70" t="s">
        <v>16</v>
      </c>
      <c r="AB5" s="71" t="s">
        <v>17</v>
      </c>
      <c r="AC5" s="71" t="s">
        <v>18</v>
      </c>
      <c r="AD5" s="69"/>
    </row>
    <row r="6" ht="39" customHeight="1" spans="1:30">
      <c r="A6" s="64"/>
      <c r="B6" s="72" t="s">
        <v>4</v>
      </c>
      <c r="C6" s="73">
        <f>SUM(C7:C16)</f>
        <v>94</v>
      </c>
      <c r="D6" s="74">
        <f t="shared" ref="D6:AC6" si="0">SUM(D7:D16)</f>
        <v>16701.57</v>
      </c>
      <c r="E6" s="74">
        <f t="shared" si="0"/>
        <v>11400.8</v>
      </c>
      <c r="F6" s="73">
        <f t="shared" si="0"/>
        <v>70</v>
      </c>
      <c r="G6" s="74">
        <f t="shared" si="0"/>
        <v>13728.99</v>
      </c>
      <c r="H6" s="74">
        <f t="shared" si="0"/>
        <v>8911</v>
      </c>
      <c r="I6" s="73">
        <f t="shared" si="0"/>
        <v>4</v>
      </c>
      <c r="J6" s="74">
        <f t="shared" si="0"/>
        <v>216</v>
      </c>
      <c r="K6" s="74">
        <f t="shared" si="0"/>
        <v>216</v>
      </c>
      <c r="L6" s="73">
        <f t="shared" si="0"/>
        <v>19</v>
      </c>
      <c r="M6" s="74">
        <f t="shared" si="0"/>
        <v>2726.58</v>
      </c>
      <c r="N6" s="74">
        <f t="shared" si="0"/>
        <v>2243.8</v>
      </c>
      <c r="O6" s="73">
        <f t="shared" si="0"/>
        <v>1</v>
      </c>
      <c r="P6" s="74">
        <f t="shared" si="0"/>
        <v>29.9999999999982</v>
      </c>
      <c r="Q6" s="74">
        <f t="shared" si="0"/>
        <v>29.9999999999991</v>
      </c>
      <c r="R6" s="73">
        <f t="shared" si="0"/>
        <v>6</v>
      </c>
      <c r="S6" s="74">
        <f t="shared" si="0"/>
        <v>349</v>
      </c>
      <c r="T6" s="74">
        <f t="shared" si="0"/>
        <v>349</v>
      </c>
      <c r="U6" s="73" t="e">
        <f t="shared" si="0"/>
        <v>#REF!</v>
      </c>
      <c r="V6" s="74" t="e">
        <f t="shared" si="0"/>
        <v>#REF!</v>
      </c>
      <c r="W6" s="74" t="e">
        <f t="shared" si="0"/>
        <v>#REF!</v>
      </c>
      <c r="X6" s="73" t="e">
        <f t="shared" si="0"/>
        <v>#REF!</v>
      </c>
      <c r="Y6" s="74" t="e">
        <f t="shared" si="0"/>
        <v>#REF!</v>
      </c>
      <c r="Z6" s="74" t="e">
        <f t="shared" si="0"/>
        <v>#REF!</v>
      </c>
      <c r="AA6" s="73" t="e">
        <f t="shared" si="0"/>
        <v>#REF!</v>
      </c>
      <c r="AB6" s="74" t="e">
        <f t="shared" si="0"/>
        <v>#REF!</v>
      </c>
      <c r="AC6" s="74" t="e">
        <f t="shared" si="0"/>
        <v>#REF!</v>
      </c>
      <c r="AD6" s="75"/>
    </row>
    <row r="7" ht="39" customHeight="1" spans="1:30">
      <c r="A7" s="64"/>
      <c r="B7" s="30" t="s">
        <v>19</v>
      </c>
      <c r="C7" s="75">
        <f>COUNTIFS(项目表!B:B,B7)</f>
        <v>0</v>
      </c>
      <c r="D7" s="74">
        <f>SUMIFS(项目表!J:J,项目表!B:B,B7)</f>
        <v>0</v>
      </c>
      <c r="E7" s="74">
        <f>SUMIFS(项目表!L:L,项目表!B:B,B7)</f>
        <v>0</v>
      </c>
      <c r="F7" s="75">
        <f>COUNTIFS(项目表!$B:$B,$B7,项目表!$E:$E,"产业发展*")</f>
        <v>0</v>
      </c>
      <c r="G7" s="74">
        <f>SUMIFS(项目表!$J:$J,项目表!$B:$B,$B7,项目表!$E:$E,"产业发展*")</f>
        <v>0</v>
      </c>
      <c r="H7" s="74">
        <f>SUMIFS(项目表!$L:$L,项目表!$B:$B,$B7,项目表!$E:$E,"产业发展*")</f>
        <v>0</v>
      </c>
      <c r="I7" s="75">
        <f>COUNTIFS(项目表!$B:$B,$B7,项目表!$E:$E,"就业项目*")</f>
        <v>0</v>
      </c>
      <c r="J7" s="74">
        <f>SUMIFS(项目表!$J:$J,项目表!$B:$B,$B7,项目表!$E:$E,"就业项目*")</f>
        <v>0</v>
      </c>
      <c r="K7" s="74">
        <f>SUMIFS(项目表!$L:$L,项目表!$B:$B,$B7,项目表!$E:$E,"就业项目*")</f>
        <v>0</v>
      </c>
      <c r="L7" s="75">
        <f>COUNTIFS(项目表!$B:$B,$B7,项目表!$E:$E,"乡村建设行动*")</f>
        <v>0</v>
      </c>
      <c r="M7" s="74">
        <f>SUMIFS(项目表!$J:$J,项目表!$B:$B,$B7,项目表!$E:$E,"乡村建设行动*")</f>
        <v>0</v>
      </c>
      <c r="N7" s="74">
        <f>SUMIFS(项目表!$L:$L,项目表!$B:$B,$B7,项目表!$E:$E,"乡村建设行动*")</f>
        <v>0</v>
      </c>
      <c r="O7" s="75">
        <f>C7-F7-I7-L7</f>
        <v>0</v>
      </c>
      <c r="P7" s="78">
        <f>D7-G7-J7-M7</f>
        <v>0</v>
      </c>
      <c r="Q7" s="78">
        <f>E7-H7-K7-N7</f>
        <v>0</v>
      </c>
      <c r="R7" s="75">
        <f>COUNTIFS(项目表!$B:$B,$B7,项目表!$E:$E,"就业项目*")+COUNTIFS(项目表!$B:$B,$B7,项目表!$E:$E,"*小额*")+COUNTIFS(项目表!$B:$B,$B7,项目表!$E:$E,"巩固三保障成果*")</f>
        <v>0</v>
      </c>
      <c r="S7" s="74">
        <f>SUMIFS(项目表!$J:$J,项目表!$B:$B,$B7,项目表!$E:$E,"就业项目*")+SUMIFS(项目表!$J:$J,项目表!$B:$B,$B7,项目表!$E:$E,"*小额*")+SUMIFS(项目表!$J:$J,项目表!$B:$B,$B7,项目表!$E:$E,"巩固三保障成果*")</f>
        <v>0</v>
      </c>
      <c r="T7" s="74">
        <f>SUMIFS(项目表!$L:$L,项目表!$B:$B,$B7,项目表!$E:$E,"就业项目*")+SUMIFS(项目表!$L:$L,项目表!$B:$B,$B7,项目表!$E:$E,"*小额*")+SUMIFS(项目表!$L:$L,项目表!$B:$B,$B7,项目表!$E:$E,"巩固三保障成果*")</f>
        <v>0</v>
      </c>
      <c r="U7" s="75" t="e">
        <f>COUNTIFS(项目表!$B:$B,$B7,项目表!#REF!,"*?")</f>
        <v>#REF!</v>
      </c>
      <c r="V7" s="74" t="e">
        <f>SUMIFS(项目表!$J:$J,项目表!$B:$B,$B7,项目表!#REF!,"*?")</f>
        <v>#REF!</v>
      </c>
      <c r="W7" s="74" t="e">
        <f>SUMIFS(项目表!$L:$L,项目表!$B:$B,$B7,项目表!#REF!,"*?")</f>
        <v>#REF!</v>
      </c>
      <c r="X7" s="75" t="e">
        <f>COUNTIFS(项目表!$B:$B,$B7,项目表!#REF!,"*?")</f>
        <v>#REF!</v>
      </c>
      <c r="Y7" s="74" t="e">
        <f>SUMIFS(项目表!$J:$J,项目表!$B:$B,$B7,项目表!#REF!,"*?")</f>
        <v>#REF!</v>
      </c>
      <c r="Z7" s="74" t="e">
        <f>SUMIFS(项目表!$L:$L,项目表!$B:$B,$B7,项目表!#REF!,"*?")</f>
        <v>#REF!</v>
      </c>
      <c r="AA7" s="75" t="e">
        <f>COUNTIFS(项目表!$B:$B,$B7,项目表!#REF!,"*?")</f>
        <v>#REF!</v>
      </c>
      <c r="AB7" s="74" t="e">
        <f>SUMIFS(项目表!$J:$J,项目表!$B:$B,$B7,项目表!#REF!,"*?")</f>
        <v>#REF!</v>
      </c>
      <c r="AC7" s="74" t="e">
        <f>SUMIFS(项目表!$L:$L,项目表!$B:$B,$B7,项目表!#REF!,"*?")</f>
        <v>#REF!</v>
      </c>
      <c r="AD7" s="75"/>
    </row>
    <row r="8" ht="39" customHeight="1" spans="1:30">
      <c r="A8" s="64">
        <v>1</v>
      </c>
      <c r="B8" s="72" t="s">
        <v>20</v>
      </c>
      <c r="C8" s="75">
        <f>COUNTIFS(项目表!B:B,B8)</f>
        <v>0</v>
      </c>
      <c r="D8" s="74">
        <f>SUMIFS(项目表!J:J,项目表!B:B,B8)</f>
        <v>0</v>
      </c>
      <c r="E8" s="74">
        <f>SUMIFS(项目表!L:L,项目表!B:B,B8)</f>
        <v>0</v>
      </c>
      <c r="F8" s="75">
        <f>COUNTIFS(项目表!$B:$B,$B8,项目表!$E:$E,"产业发展*")</f>
        <v>0</v>
      </c>
      <c r="G8" s="74">
        <f>SUMIFS(项目表!J:J,项目表!B:B,B8,项目表!E:E,"产业发展*")</f>
        <v>0</v>
      </c>
      <c r="H8" s="74">
        <f>SUMIFS(项目表!$L:$L,项目表!$B:$B,$B8,项目表!$E:$E,"产业发展*")</f>
        <v>0</v>
      </c>
      <c r="I8" s="75">
        <f>COUNTIFS(项目表!$B:$B,$B8,项目表!$E:$E,"就业项目*")</f>
        <v>0</v>
      </c>
      <c r="J8" s="74">
        <f>SUMIFS(项目表!$J:$J,项目表!$B:$B,$B8,项目表!$E:$E,"就业项目*")</f>
        <v>0</v>
      </c>
      <c r="K8" s="74">
        <f>SUMIFS(项目表!$L:$L,项目表!$B:$B,$B8,项目表!$E:$E,"就业项目*")</f>
        <v>0</v>
      </c>
      <c r="L8" s="75">
        <f>COUNTIFS(项目表!$B:$B,$B8,项目表!$E:$E,"乡村建设行动*")</f>
        <v>0</v>
      </c>
      <c r="M8" s="74">
        <f>SUMIFS(项目表!$J:$J,项目表!$B:$B,$B8,项目表!$E:$E,"乡村建设行动*")</f>
        <v>0</v>
      </c>
      <c r="N8" s="74">
        <f>SUMIFS(项目表!$L:$L,项目表!$B:$B,$B8,项目表!$E:$E,"乡村建设行动*")</f>
        <v>0</v>
      </c>
      <c r="O8" s="75">
        <f t="shared" ref="O8:O16" si="1">C8-F8-I8-L8</f>
        <v>0</v>
      </c>
      <c r="P8" s="78">
        <f t="shared" ref="P8:P16" si="2">D8-G8-J8-M8</f>
        <v>0</v>
      </c>
      <c r="Q8" s="78">
        <f t="shared" ref="Q8:Q16" si="3">E8-H8-K8-N8</f>
        <v>0</v>
      </c>
      <c r="R8" s="75">
        <f>COUNTIFS(项目表!$B:$B,$B8,项目表!$E:$E,"就业项目*")+COUNTIFS(项目表!$B:$B,$B8,项目表!$E:$E,"*小额*")+COUNTIFS(项目表!$B:$B,$B8,项目表!$E:$E,"巩固三保障成果*")</f>
        <v>0</v>
      </c>
      <c r="S8" s="74">
        <f>SUMIFS(项目表!$J:$J,项目表!$B:$B,$B8,项目表!$E:$E,"就业项目*")+SUMIFS(项目表!$J:$J,项目表!$B:$B,$B8,项目表!$E:$E,"*小额*")+SUMIFS(项目表!$J:$J,项目表!$B:$B,$B8,项目表!$E:$E,"巩固三保障成果*")</f>
        <v>0</v>
      </c>
      <c r="T8" s="74">
        <f>SUMIFS(项目表!$L:$L,项目表!$B:$B,$B8,项目表!$E:$E,"就业项目*")+SUMIFS(项目表!$L:$L,项目表!$B:$B,$B8,项目表!$E:$E,"*小额*")+SUMIFS(项目表!$L:$L,项目表!$B:$B,$B8,项目表!$E:$E,"巩固三保障成果*")</f>
        <v>0</v>
      </c>
      <c r="U8" s="75" t="e">
        <f>COUNTIFS(项目表!$B:$B,$B8,项目表!#REF!,"*?")</f>
        <v>#REF!</v>
      </c>
      <c r="V8" s="74" t="e">
        <f>SUMIFS(项目表!$J:$J,项目表!$B:$B,$B8,项目表!#REF!,"*?")</f>
        <v>#REF!</v>
      </c>
      <c r="W8" s="74" t="e">
        <f>SUMIFS(项目表!$L:$L,项目表!$B:$B,$B8,项目表!#REF!,"*?")</f>
        <v>#REF!</v>
      </c>
      <c r="X8" s="75" t="e">
        <f>COUNTIFS(项目表!$B:$B,$B8,项目表!#REF!,"*?")</f>
        <v>#REF!</v>
      </c>
      <c r="Y8" s="74" t="e">
        <f>SUMIFS(项目表!$J:$J,项目表!$B:$B,$B8,项目表!#REF!,"*?")</f>
        <v>#REF!</v>
      </c>
      <c r="Z8" s="74" t="e">
        <f>SUMIFS(项目表!$L:$L,项目表!$B:$B,$B8,项目表!#REF!,"*?")</f>
        <v>#REF!</v>
      </c>
      <c r="AA8" s="75" t="e">
        <f>COUNTIFS(项目表!$B:$B,$B8,项目表!#REF!,"*?")</f>
        <v>#REF!</v>
      </c>
      <c r="AB8" s="74" t="e">
        <f>SUMIFS(项目表!$J:$J,项目表!$B:$B,$B8,项目表!#REF!,"*?")</f>
        <v>#REF!</v>
      </c>
      <c r="AC8" s="74" t="e">
        <f>SUMIFS(项目表!$L:$L,项目表!$B:$B,$B8,项目表!#REF!,"*?")</f>
        <v>#REF!</v>
      </c>
      <c r="AD8" s="75"/>
    </row>
    <row r="9" ht="39" customHeight="1" spans="1:30">
      <c r="A9" s="64">
        <v>2</v>
      </c>
      <c r="B9" s="72" t="s">
        <v>21</v>
      </c>
      <c r="C9" s="75">
        <f>COUNTIFS(项目表!B:B,B9)</f>
        <v>0</v>
      </c>
      <c r="D9" s="74">
        <f>SUMIFS(项目表!J:J,项目表!B:B,B9)</f>
        <v>0</v>
      </c>
      <c r="E9" s="74">
        <f>SUMIFS(项目表!L:L,项目表!B:B,B9)</f>
        <v>0</v>
      </c>
      <c r="F9" s="75">
        <f>COUNTIFS(项目表!$B:$B,$B9,项目表!$E:$E,"产业发展*")</f>
        <v>0</v>
      </c>
      <c r="G9" s="74">
        <f>SUMIFS(项目表!J:J,项目表!B:B,B9,项目表!E:E,"产业发展*")</f>
        <v>0</v>
      </c>
      <c r="H9" s="74">
        <f>SUMIFS(项目表!$L:$L,项目表!$B:$B,$B9,项目表!$E:$E,"产业发展*")</f>
        <v>0</v>
      </c>
      <c r="I9" s="75">
        <f>COUNTIFS(项目表!$B:$B,$B9,项目表!$E:$E,"就业项目*")</f>
        <v>0</v>
      </c>
      <c r="J9" s="74">
        <f>SUMIFS(项目表!$J:$J,项目表!$B:$B,$B9,项目表!$E:$E,"就业项目*")</f>
        <v>0</v>
      </c>
      <c r="K9" s="74">
        <f>SUMIFS(项目表!$L:$L,项目表!$B:$B,$B9,项目表!$E:$E,"就业项目*")</f>
        <v>0</v>
      </c>
      <c r="L9" s="75">
        <f>COUNTIFS(项目表!$B:$B,$B9,项目表!$E:$E,"乡村建设行动*")</f>
        <v>0</v>
      </c>
      <c r="M9" s="74">
        <f>SUMIFS(项目表!$J:$J,项目表!$B:$B,$B9,项目表!$E:$E,"乡村建设行动*")</f>
        <v>0</v>
      </c>
      <c r="N9" s="74">
        <f>SUMIFS(项目表!$L:$L,项目表!$B:$B,$B9,项目表!$E:$E,"乡村建设行动*")</f>
        <v>0</v>
      </c>
      <c r="O9" s="75">
        <f t="shared" si="1"/>
        <v>0</v>
      </c>
      <c r="P9" s="78">
        <f t="shared" si="2"/>
        <v>0</v>
      </c>
      <c r="Q9" s="78">
        <f t="shared" si="3"/>
        <v>0</v>
      </c>
      <c r="R9" s="75">
        <f>COUNTIFS(项目表!$B:$B,$B9,项目表!$E:$E,"就业项目*")+COUNTIFS(项目表!$B:$B,$B9,项目表!$E:$E,"*小额*")+COUNTIFS(项目表!$B:$B,$B9,项目表!$E:$E,"巩固三保障成果*")</f>
        <v>0</v>
      </c>
      <c r="S9" s="74">
        <f>SUMIFS(项目表!$J:$J,项目表!$B:$B,$B9,项目表!$E:$E,"就业项目*")+SUMIFS(项目表!$J:$J,项目表!$B:$B,$B9,项目表!$E:$E,"*小额*")+SUMIFS(项目表!$J:$J,项目表!$B:$B,$B9,项目表!$E:$E,"巩固三保障成果*")</f>
        <v>0</v>
      </c>
      <c r="T9" s="74">
        <f>SUMIFS(项目表!$L:$L,项目表!$B:$B,$B9,项目表!$E:$E,"就业项目*")+SUMIFS(项目表!$L:$L,项目表!$B:$B,$B9,项目表!$E:$E,"*小额*")+SUMIFS(项目表!$L:$L,项目表!$B:$B,$B9,项目表!$E:$E,"巩固三保障成果*")</f>
        <v>0</v>
      </c>
      <c r="U9" s="75" t="e">
        <f>COUNTIFS(项目表!$B:$B,$B9,项目表!#REF!,"*?")</f>
        <v>#REF!</v>
      </c>
      <c r="V9" s="74" t="e">
        <f>SUMIFS(项目表!$J:$J,项目表!$B:$B,$B9,项目表!#REF!,"*?")</f>
        <v>#REF!</v>
      </c>
      <c r="W9" s="74" t="e">
        <f>SUMIFS(项目表!$L:$L,项目表!$B:$B,$B9,项目表!#REF!,"*?")</f>
        <v>#REF!</v>
      </c>
      <c r="X9" s="75" t="e">
        <f>COUNTIFS(项目表!$B:$B,$B9,项目表!#REF!,"*?")</f>
        <v>#REF!</v>
      </c>
      <c r="Y9" s="74" t="e">
        <f>SUMIFS(项目表!$J:$J,项目表!$B:$B,$B9,项目表!#REF!,"*?")</f>
        <v>#REF!</v>
      </c>
      <c r="Z9" s="74" t="e">
        <f>SUMIFS(项目表!$L:$L,项目表!$B:$B,$B9,项目表!#REF!,"*?")</f>
        <v>#REF!</v>
      </c>
      <c r="AA9" s="75" t="e">
        <f>COUNTIFS(项目表!$B:$B,$B9,项目表!#REF!,"*?")</f>
        <v>#REF!</v>
      </c>
      <c r="AB9" s="74" t="e">
        <f>SUMIFS(项目表!$J:$J,项目表!$B:$B,$B9,项目表!#REF!,"*?")</f>
        <v>#REF!</v>
      </c>
      <c r="AC9" s="74" t="e">
        <f>SUMIFS(项目表!$L:$L,项目表!$B:$B,$B9,项目表!#REF!,"*?")</f>
        <v>#REF!</v>
      </c>
      <c r="AD9" s="75"/>
    </row>
    <row r="10" ht="39" customHeight="1" spans="1:30">
      <c r="A10" s="64">
        <v>3</v>
      </c>
      <c r="B10" s="72" t="s">
        <v>22</v>
      </c>
      <c r="C10" s="75">
        <f>COUNTIFS(项目表!B:B,B10)</f>
        <v>0</v>
      </c>
      <c r="D10" s="74">
        <f>SUMIFS(项目表!J:J,项目表!B:B,B10)</f>
        <v>0</v>
      </c>
      <c r="E10" s="74">
        <f>SUMIFS(项目表!L:L,项目表!B:B,B10)</f>
        <v>0</v>
      </c>
      <c r="F10" s="75">
        <f>COUNTIFS(项目表!$B:$B,$B10,项目表!$E:$E,"产业发展*")</f>
        <v>0</v>
      </c>
      <c r="G10" s="74">
        <f>SUMIFS(项目表!J:J,项目表!B:B,B10,项目表!E:E,"产业发展*")</f>
        <v>0</v>
      </c>
      <c r="H10" s="74">
        <f>SUMIFS(项目表!$L:$L,项目表!$B:$B,$B10,项目表!$E:$E,"产业发展*")</f>
        <v>0</v>
      </c>
      <c r="I10" s="75">
        <f>COUNTIFS(项目表!$B:$B,$B10,项目表!$E:$E,"就业项目*")</f>
        <v>0</v>
      </c>
      <c r="J10" s="74">
        <f>SUMIFS(项目表!$J:$J,项目表!$B:$B,$B10,项目表!$E:$E,"就业项目*")</f>
        <v>0</v>
      </c>
      <c r="K10" s="74">
        <f>SUMIFS(项目表!$L:$L,项目表!$B:$B,$B10,项目表!$E:$E,"就业项目*")</f>
        <v>0</v>
      </c>
      <c r="L10" s="75">
        <f>COUNTIFS(项目表!$B:$B,$B10,项目表!$E:$E,"乡村建设行动*")</f>
        <v>0</v>
      </c>
      <c r="M10" s="74">
        <f>SUMIFS(项目表!$J:$J,项目表!$B:$B,$B10,项目表!$E:$E,"乡村建设行动*")</f>
        <v>0</v>
      </c>
      <c r="N10" s="74">
        <f>SUMIFS(项目表!$L:$L,项目表!$B:$B,$B10,项目表!$E:$E,"乡村建设行动*")</f>
        <v>0</v>
      </c>
      <c r="O10" s="75">
        <f t="shared" si="1"/>
        <v>0</v>
      </c>
      <c r="P10" s="78">
        <f t="shared" si="2"/>
        <v>0</v>
      </c>
      <c r="Q10" s="78">
        <f t="shared" si="3"/>
        <v>0</v>
      </c>
      <c r="R10" s="75">
        <f>COUNTIFS(项目表!$B:$B,$B10,项目表!$E:$E,"就业项目*")+COUNTIFS(项目表!$B:$B,$B10,项目表!$E:$E,"*小额*")+COUNTIFS(项目表!$B:$B,$B10,项目表!$E:$E,"巩固三保障成果*")</f>
        <v>0</v>
      </c>
      <c r="S10" s="74">
        <f>SUMIFS(项目表!$J:$J,项目表!$B:$B,$B10,项目表!$E:$E,"就业项目*")+SUMIFS(项目表!$J:$J,项目表!$B:$B,$B10,项目表!$E:$E,"*小额*")+SUMIFS(项目表!$J:$J,项目表!$B:$B,$B10,项目表!$E:$E,"巩固三保障成果*")</f>
        <v>0</v>
      </c>
      <c r="T10" s="74">
        <f>SUMIFS(项目表!$L:$L,项目表!$B:$B,$B10,项目表!$E:$E,"就业项目*")+SUMIFS(项目表!$L:$L,项目表!$B:$B,$B10,项目表!$E:$E,"*小额*")+SUMIFS(项目表!$L:$L,项目表!$B:$B,$B10,项目表!$E:$E,"巩固三保障成果*")</f>
        <v>0</v>
      </c>
      <c r="U10" s="75" t="e">
        <f>COUNTIFS(项目表!$B:$B,$B10,项目表!#REF!,"*?")</f>
        <v>#REF!</v>
      </c>
      <c r="V10" s="74" t="e">
        <f>SUMIFS(项目表!$J:$J,项目表!$B:$B,$B10,项目表!#REF!,"*?")</f>
        <v>#REF!</v>
      </c>
      <c r="W10" s="74" t="e">
        <f>SUMIFS(项目表!$L:$L,项目表!$B:$B,$B10,项目表!#REF!,"*?")</f>
        <v>#REF!</v>
      </c>
      <c r="X10" s="75" t="e">
        <f>COUNTIFS(项目表!$B:$B,$B10,项目表!#REF!,"*?")</f>
        <v>#REF!</v>
      </c>
      <c r="Y10" s="74" t="e">
        <f>SUMIFS(项目表!$J:$J,项目表!$B:$B,$B10,项目表!#REF!,"*?")</f>
        <v>#REF!</v>
      </c>
      <c r="Z10" s="74" t="e">
        <f>SUMIFS(项目表!$L:$L,项目表!$B:$B,$B10,项目表!#REF!,"*?")</f>
        <v>#REF!</v>
      </c>
      <c r="AA10" s="75" t="e">
        <f>COUNTIFS(项目表!$B:$B,$B10,项目表!#REF!,"*?")</f>
        <v>#REF!</v>
      </c>
      <c r="AB10" s="74" t="e">
        <f>SUMIFS(项目表!$J:$J,项目表!$B:$B,$B10,项目表!#REF!,"*?")</f>
        <v>#REF!</v>
      </c>
      <c r="AC10" s="74" t="e">
        <f>SUMIFS(项目表!$L:$L,项目表!$B:$B,$B10,项目表!#REF!,"*?")</f>
        <v>#REF!</v>
      </c>
      <c r="AD10" s="75"/>
    </row>
    <row r="11" ht="39" customHeight="1" spans="1:30">
      <c r="A11" s="64">
        <v>4</v>
      </c>
      <c r="B11" s="72" t="s">
        <v>23</v>
      </c>
      <c r="C11" s="75">
        <f>COUNTIFS(项目表!B:B,B11)</f>
        <v>94</v>
      </c>
      <c r="D11" s="74">
        <f>SUMIFS(项目表!J:J,项目表!B:B,B11)</f>
        <v>16701.57</v>
      </c>
      <c r="E11" s="74">
        <f>SUMIFS(项目表!L:L,项目表!B:B,B11)</f>
        <v>11400.8</v>
      </c>
      <c r="F11" s="75">
        <f>COUNTIFS(项目表!$B:$B,$B11,项目表!$E:$E,"产业发展*")</f>
        <v>70</v>
      </c>
      <c r="G11" s="74">
        <f>SUMIFS(项目表!J:J,项目表!B:B,B11,项目表!E:E,"产业发展*")</f>
        <v>13728.99</v>
      </c>
      <c r="H11" s="74">
        <f>SUMIFS(项目表!$L:$L,项目表!$B:$B,$B11,项目表!$E:$E,"产业发展*")</f>
        <v>8911</v>
      </c>
      <c r="I11" s="75">
        <f>COUNTIFS(项目表!$B:$B,$B11,项目表!$E:$E,"就业项目*")</f>
        <v>4</v>
      </c>
      <c r="J11" s="74">
        <f>SUMIFS(项目表!$J:$J,项目表!$B:$B,$B11,项目表!$E:$E,"就业项目*")</f>
        <v>216</v>
      </c>
      <c r="K11" s="74">
        <f>SUMIFS(项目表!$L:$L,项目表!$B:$B,$B11,项目表!$E:$E,"就业项目*")</f>
        <v>216</v>
      </c>
      <c r="L11" s="75">
        <f>COUNTIFS(项目表!$B:$B,$B11,项目表!$E:$E,"乡村建设行动*")</f>
        <v>19</v>
      </c>
      <c r="M11" s="74">
        <f>SUMIFS(项目表!$J:$J,项目表!$B:$B,$B11,项目表!$E:$E,"乡村建设行动*")</f>
        <v>2726.58</v>
      </c>
      <c r="N11" s="74">
        <f>SUMIFS(项目表!$L:$L,项目表!$B:$B,$B11,项目表!$E:$E,"乡村建设行动*")</f>
        <v>2243.8</v>
      </c>
      <c r="O11" s="75">
        <f t="shared" si="1"/>
        <v>1</v>
      </c>
      <c r="P11" s="78">
        <f t="shared" si="2"/>
        <v>29.9999999999982</v>
      </c>
      <c r="Q11" s="78">
        <f t="shared" si="3"/>
        <v>29.9999999999991</v>
      </c>
      <c r="R11" s="75">
        <f>COUNTIFS(项目表!$B:$B,$B11,项目表!$E:$E,"就业项目*")+COUNTIFS(项目表!$B:$B,$B11,项目表!$E:$E,"*小额*")+COUNTIFS(项目表!$B:$B,$B11,项目表!$E:$E,"巩固三保障成果*")</f>
        <v>6</v>
      </c>
      <c r="S11" s="74">
        <f>SUMIFS(项目表!$J:$J,项目表!$B:$B,$B11,项目表!$E:$E,"就业项目*")+SUMIFS(项目表!$J:$J,项目表!$B:$B,$B11,项目表!$E:$E,"*小额*")+SUMIFS(项目表!$J:$J,项目表!$B:$B,$B11,项目表!$E:$E,"巩固三保障成果*")</f>
        <v>349</v>
      </c>
      <c r="T11" s="74">
        <f>SUMIFS(项目表!$L:$L,项目表!$B:$B,$B11,项目表!$E:$E,"就业项目*")+SUMIFS(项目表!$L:$L,项目表!$B:$B,$B11,项目表!$E:$E,"*小额*")+SUMIFS(项目表!$L:$L,项目表!$B:$B,$B11,项目表!$E:$E,"巩固三保障成果*")</f>
        <v>349</v>
      </c>
      <c r="U11" s="75" t="e">
        <f>COUNTIFS(项目表!$B:$B,$B11,项目表!#REF!,"*?")</f>
        <v>#REF!</v>
      </c>
      <c r="V11" s="74" t="e">
        <f>SUMIFS(项目表!$J:$J,项目表!$B:$B,$B11,项目表!#REF!,"*?")</f>
        <v>#REF!</v>
      </c>
      <c r="W11" s="74" t="e">
        <f>SUMIFS(项目表!$L:$L,项目表!$B:$B,$B11,项目表!#REF!,"*?")</f>
        <v>#REF!</v>
      </c>
      <c r="X11" s="75" t="e">
        <f>COUNTIFS(项目表!$B:$B,$B11,项目表!#REF!,"*?")</f>
        <v>#REF!</v>
      </c>
      <c r="Y11" s="74" t="e">
        <f>SUMIFS(项目表!$J:$J,项目表!$B:$B,$B11,项目表!#REF!,"*?")</f>
        <v>#REF!</v>
      </c>
      <c r="Z11" s="74" t="e">
        <f>SUMIFS(项目表!$L:$L,项目表!$B:$B,$B11,项目表!#REF!,"*?")</f>
        <v>#REF!</v>
      </c>
      <c r="AA11" s="75" t="e">
        <f>COUNTIFS(项目表!$B:$B,$B11,项目表!#REF!,"*?")</f>
        <v>#REF!</v>
      </c>
      <c r="AB11" s="74" t="e">
        <f>SUMIFS(项目表!$J:$J,项目表!$B:$B,$B11,项目表!#REF!,"*?")</f>
        <v>#REF!</v>
      </c>
      <c r="AC11" s="74" t="e">
        <f>SUMIFS(项目表!$L:$L,项目表!$B:$B,$B11,项目表!#REF!,"*?")</f>
        <v>#REF!</v>
      </c>
      <c r="AD11" s="75"/>
    </row>
    <row r="12" ht="39" customHeight="1" spans="1:30">
      <c r="A12" s="64">
        <v>5</v>
      </c>
      <c r="B12" s="72" t="s">
        <v>24</v>
      </c>
      <c r="C12" s="75">
        <f>COUNTIFS(项目表!B:B,B12)</f>
        <v>0</v>
      </c>
      <c r="D12" s="74">
        <f>SUMIFS(项目表!J:J,项目表!B:B,B12)</f>
        <v>0</v>
      </c>
      <c r="E12" s="74">
        <f>SUMIFS(项目表!L:L,项目表!B:B,B12)</f>
        <v>0</v>
      </c>
      <c r="F12" s="75">
        <f>COUNTIFS(项目表!$B:$B,$B12,项目表!$E:$E,"产业发展*")</f>
        <v>0</v>
      </c>
      <c r="G12" s="74">
        <f>SUMIFS(项目表!J:J,项目表!B:B,B12,项目表!E:E,"产业发展*")</f>
        <v>0</v>
      </c>
      <c r="H12" s="74">
        <f>SUMIFS(项目表!$L:$L,项目表!$B:$B,$B12,项目表!$E:$E,"产业发展*")</f>
        <v>0</v>
      </c>
      <c r="I12" s="75">
        <f>COUNTIFS(项目表!$B:$B,$B12,项目表!$E:$E,"就业项目*")</f>
        <v>0</v>
      </c>
      <c r="J12" s="74">
        <f>SUMIFS(项目表!$J:$J,项目表!$B:$B,$B12,项目表!$E:$E,"就业项目*")</f>
        <v>0</v>
      </c>
      <c r="K12" s="74">
        <f>SUMIFS(项目表!$L:$L,项目表!$B:$B,$B12,项目表!$E:$E,"就业项目*")</f>
        <v>0</v>
      </c>
      <c r="L12" s="75">
        <f>COUNTIFS(项目表!$B:$B,$B12,项目表!$E:$E,"乡村建设行动*")</f>
        <v>0</v>
      </c>
      <c r="M12" s="74">
        <f>SUMIFS(项目表!$J:$J,项目表!$B:$B,$B12,项目表!$E:$E,"乡村建设行动*")</f>
        <v>0</v>
      </c>
      <c r="N12" s="74">
        <f>SUMIFS(项目表!$L:$L,项目表!$B:$B,$B12,项目表!$E:$E,"乡村建设行动*")</f>
        <v>0</v>
      </c>
      <c r="O12" s="75">
        <f t="shared" si="1"/>
        <v>0</v>
      </c>
      <c r="P12" s="78">
        <f t="shared" si="2"/>
        <v>0</v>
      </c>
      <c r="Q12" s="78">
        <f t="shared" si="3"/>
        <v>0</v>
      </c>
      <c r="R12" s="75">
        <f>COUNTIFS(项目表!$B:$B,$B12,项目表!$E:$E,"就业项目*")+COUNTIFS(项目表!$B:$B,$B12,项目表!$E:$E,"*小额*")+COUNTIFS(项目表!$B:$B,$B12,项目表!$E:$E,"巩固三保障成果*")</f>
        <v>0</v>
      </c>
      <c r="S12" s="74">
        <f>SUMIFS(项目表!$J:$J,项目表!$B:$B,$B12,项目表!$E:$E,"就业项目*")+SUMIFS(项目表!$J:$J,项目表!$B:$B,$B12,项目表!$E:$E,"*小额*")+SUMIFS(项目表!$J:$J,项目表!$B:$B,$B12,项目表!$E:$E,"巩固三保障成果*")</f>
        <v>0</v>
      </c>
      <c r="T12" s="74">
        <f>SUMIFS(项目表!$L:$L,项目表!$B:$B,$B12,项目表!$E:$E,"就业项目*")+SUMIFS(项目表!$L:$L,项目表!$B:$B,$B12,项目表!$E:$E,"*小额*")+SUMIFS(项目表!$L:$L,项目表!$B:$B,$B12,项目表!$E:$E,"巩固三保障成果*")</f>
        <v>0</v>
      </c>
      <c r="U12" s="75" t="e">
        <f>COUNTIFS(项目表!$B:$B,$B12,项目表!#REF!,"*?")</f>
        <v>#REF!</v>
      </c>
      <c r="V12" s="74" t="e">
        <f>SUMIFS(项目表!$J:$J,项目表!$B:$B,$B12,项目表!#REF!,"*?")</f>
        <v>#REF!</v>
      </c>
      <c r="W12" s="74" t="e">
        <f>SUMIFS(项目表!$L:$L,项目表!$B:$B,$B12,项目表!#REF!,"*?")</f>
        <v>#REF!</v>
      </c>
      <c r="X12" s="75" t="e">
        <f>COUNTIFS(项目表!$B:$B,$B12,项目表!#REF!,"*?")</f>
        <v>#REF!</v>
      </c>
      <c r="Y12" s="74" t="e">
        <f>SUMIFS(项目表!$J:$J,项目表!$B:$B,$B12,项目表!#REF!,"*?")</f>
        <v>#REF!</v>
      </c>
      <c r="Z12" s="74" t="e">
        <f>SUMIFS(项目表!$L:$L,项目表!$B:$B,$B12,项目表!#REF!,"*?")</f>
        <v>#REF!</v>
      </c>
      <c r="AA12" s="75" t="e">
        <f>COUNTIFS(项目表!$B:$B,$B12,项目表!#REF!,"*?")</f>
        <v>#REF!</v>
      </c>
      <c r="AB12" s="74" t="e">
        <f>SUMIFS(项目表!$J:$J,项目表!$B:$B,$B12,项目表!#REF!,"*?")</f>
        <v>#REF!</v>
      </c>
      <c r="AC12" s="74" t="e">
        <f>SUMIFS(项目表!$L:$L,项目表!$B:$B,$B12,项目表!#REF!,"*?")</f>
        <v>#REF!</v>
      </c>
      <c r="AD12" s="75"/>
    </row>
    <row r="13" ht="39" customHeight="1" spans="1:30">
      <c r="A13" s="64">
        <v>6</v>
      </c>
      <c r="B13" s="72" t="s">
        <v>25</v>
      </c>
      <c r="C13" s="75">
        <f>COUNTIFS(项目表!B:B,B13)</f>
        <v>0</v>
      </c>
      <c r="D13" s="74">
        <f>SUMIFS(项目表!J:J,项目表!B:B,B13)</f>
        <v>0</v>
      </c>
      <c r="E13" s="74">
        <f>SUMIFS(项目表!L:L,项目表!B:B,B13)</f>
        <v>0</v>
      </c>
      <c r="F13" s="75">
        <f>COUNTIFS(项目表!$B:$B,$B13,项目表!$E:$E,"产业发展*")</f>
        <v>0</v>
      </c>
      <c r="G13" s="74">
        <f>SUMIFS(项目表!J:J,项目表!B:B,B13,项目表!E:E,"产业发展*")</f>
        <v>0</v>
      </c>
      <c r="H13" s="74">
        <f>SUMIFS(项目表!$L:$L,项目表!$B:$B,$B13,项目表!$E:$E,"产业发展*")</f>
        <v>0</v>
      </c>
      <c r="I13" s="75">
        <f>COUNTIFS(项目表!$B:$B,$B13,项目表!$E:$E,"就业项目*")</f>
        <v>0</v>
      </c>
      <c r="J13" s="74">
        <f>SUMIFS(项目表!$J:$J,项目表!$B:$B,$B13,项目表!$E:$E,"就业项目*")</f>
        <v>0</v>
      </c>
      <c r="K13" s="74">
        <f>SUMIFS(项目表!$L:$L,项目表!$B:$B,$B13,项目表!$E:$E,"就业项目*")</f>
        <v>0</v>
      </c>
      <c r="L13" s="75">
        <f>COUNTIFS(项目表!$B:$B,$B13,项目表!$E:$E,"乡村建设行动*")</f>
        <v>0</v>
      </c>
      <c r="M13" s="74">
        <f>SUMIFS(项目表!$J:$J,项目表!$B:$B,$B13,项目表!$E:$E,"乡村建设行动*")</f>
        <v>0</v>
      </c>
      <c r="N13" s="74">
        <f>SUMIFS(项目表!$L:$L,项目表!$B:$B,$B13,项目表!$E:$E,"乡村建设行动*")</f>
        <v>0</v>
      </c>
      <c r="O13" s="75">
        <f t="shared" si="1"/>
        <v>0</v>
      </c>
      <c r="P13" s="78">
        <f t="shared" si="2"/>
        <v>0</v>
      </c>
      <c r="Q13" s="78">
        <f t="shared" si="3"/>
        <v>0</v>
      </c>
      <c r="R13" s="75">
        <f>COUNTIFS(项目表!$B:$B,$B13,项目表!$E:$E,"就业项目*")+COUNTIFS(项目表!$B:$B,$B13,项目表!$E:$E,"*小额*")+COUNTIFS(项目表!$B:$B,$B13,项目表!$E:$E,"巩固三保障成果*")</f>
        <v>0</v>
      </c>
      <c r="S13" s="74">
        <f>SUMIFS(项目表!$J:$J,项目表!$B:$B,$B13,项目表!$E:$E,"就业项目*")+SUMIFS(项目表!$J:$J,项目表!$B:$B,$B13,项目表!$E:$E,"*小额*")+SUMIFS(项目表!$J:$J,项目表!$B:$B,$B13,项目表!$E:$E,"巩固三保障成果*")</f>
        <v>0</v>
      </c>
      <c r="T13" s="74">
        <f>SUMIFS(项目表!$L:$L,项目表!$B:$B,$B13,项目表!$E:$E,"就业项目*")+SUMIFS(项目表!$L:$L,项目表!$B:$B,$B13,项目表!$E:$E,"*小额*")+SUMIFS(项目表!$L:$L,项目表!$B:$B,$B13,项目表!$E:$E,"巩固三保障成果*")</f>
        <v>0</v>
      </c>
      <c r="U13" s="75" t="e">
        <f>COUNTIFS(项目表!$B:$B,$B13,项目表!#REF!,"*?")</f>
        <v>#REF!</v>
      </c>
      <c r="V13" s="74" t="e">
        <f>SUMIFS(项目表!$J:$J,项目表!$B:$B,$B13,项目表!#REF!,"*?")</f>
        <v>#REF!</v>
      </c>
      <c r="W13" s="74" t="e">
        <f>SUMIFS(项目表!$L:$L,项目表!$B:$B,$B13,项目表!#REF!,"*?")</f>
        <v>#REF!</v>
      </c>
      <c r="X13" s="75" t="e">
        <f>COUNTIFS(项目表!$B:$B,$B13,项目表!#REF!,"*?")</f>
        <v>#REF!</v>
      </c>
      <c r="Y13" s="74" t="e">
        <f>SUMIFS(项目表!$J:$J,项目表!$B:$B,$B13,项目表!#REF!,"*?")</f>
        <v>#REF!</v>
      </c>
      <c r="Z13" s="74" t="e">
        <f>SUMIFS(项目表!$L:$L,项目表!$B:$B,$B13,项目表!#REF!,"*?")</f>
        <v>#REF!</v>
      </c>
      <c r="AA13" s="75" t="e">
        <f>COUNTIFS(项目表!$B:$B,$B13,项目表!#REF!,"*?")</f>
        <v>#REF!</v>
      </c>
      <c r="AB13" s="74" t="e">
        <f>SUMIFS(项目表!$J:$J,项目表!$B:$B,$B13,项目表!#REF!,"*?")</f>
        <v>#REF!</v>
      </c>
      <c r="AC13" s="74" t="e">
        <f>SUMIFS(项目表!$L:$L,项目表!$B:$B,$B13,项目表!#REF!,"*?")</f>
        <v>#REF!</v>
      </c>
      <c r="AD13" s="75"/>
    </row>
    <row r="14" ht="39" customHeight="1" spans="1:30">
      <c r="A14" s="64">
        <v>7</v>
      </c>
      <c r="B14" s="72" t="s">
        <v>26</v>
      </c>
      <c r="C14" s="75">
        <f>COUNTIFS(项目表!B:B,B14)</f>
        <v>0</v>
      </c>
      <c r="D14" s="74">
        <f>SUMIFS(项目表!J:J,项目表!B:B,B14)</f>
        <v>0</v>
      </c>
      <c r="E14" s="74">
        <f>SUMIFS(项目表!L:L,项目表!B:B,B14)</f>
        <v>0</v>
      </c>
      <c r="F14" s="75">
        <f>COUNTIFS(项目表!$B:$B,$B14,项目表!$E:$E,"产业发展*")</f>
        <v>0</v>
      </c>
      <c r="G14" s="74">
        <f>SUMIFS(项目表!J:J,项目表!B:B,B14,项目表!E:E,"产业发展*")</f>
        <v>0</v>
      </c>
      <c r="H14" s="74">
        <f>SUMIFS(项目表!$L:$L,项目表!$B:$B,$B14,项目表!$E:$E,"产业发展*")</f>
        <v>0</v>
      </c>
      <c r="I14" s="75">
        <f>COUNTIFS(项目表!$B:$B,$B14,项目表!$E:$E,"就业项目*")</f>
        <v>0</v>
      </c>
      <c r="J14" s="74">
        <f>SUMIFS(项目表!$J:$J,项目表!$B:$B,$B14,项目表!$E:$E,"就业项目*")</f>
        <v>0</v>
      </c>
      <c r="K14" s="74">
        <f>SUMIFS(项目表!$L:$L,项目表!$B:$B,$B14,项目表!$E:$E,"就业项目*")</f>
        <v>0</v>
      </c>
      <c r="L14" s="75">
        <f>COUNTIFS(项目表!$B:$B,$B14,项目表!$E:$E,"乡村建设行动*")</f>
        <v>0</v>
      </c>
      <c r="M14" s="74">
        <f>SUMIFS(项目表!$J:$J,项目表!$B:$B,$B14,项目表!$E:$E,"乡村建设行动*")</f>
        <v>0</v>
      </c>
      <c r="N14" s="74">
        <f>SUMIFS(项目表!$L:$L,项目表!$B:$B,$B14,项目表!$E:$E,"乡村建设行动*")</f>
        <v>0</v>
      </c>
      <c r="O14" s="75">
        <f t="shared" si="1"/>
        <v>0</v>
      </c>
      <c r="P14" s="78">
        <f t="shared" si="2"/>
        <v>0</v>
      </c>
      <c r="Q14" s="78">
        <f t="shared" si="3"/>
        <v>0</v>
      </c>
      <c r="R14" s="75">
        <f>COUNTIFS(项目表!$B:$B,$B14,项目表!$E:$E,"就业项目*")+COUNTIFS(项目表!$B:$B,$B14,项目表!$E:$E,"*小额*")+COUNTIFS(项目表!$B:$B,$B14,项目表!$E:$E,"巩固三保障成果*")</f>
        <v>0</v>
      </c>
      <c r="S14" s="74">
        <f>SUMIFS(项目表!$J:$J,项目表!$B:$B,$B14,项目表!$E:$E,"就业项目*")+SUMIFS(项目表!$J:$J,项目表!$B:$B,$B14,项目表!$E:$E,"*小额*")+SUMIFS(项目表!$J:$J,项目表!$B:$B,$B14,项目表!$E:$E,"巩固三保障成果*")</f>
        <v>0</v>
      </c>
      <c r="T14" s="74">
        <f>SUMIFS(项目表!$L:$L,项目表!$B:$B,$B14,项目表!$E:$E,"就业项目*")+SUMIFS(项目表!$L:$L,项目表!$B:$B,$B14,项目表!$E:$E,"*小额*")+SUMIFS(项目表!$L:$L,项目表!$B:$B,$B14,项目表!$E:$E,"巩固三保障成果*")</f>
        <v>0</v>
      </c>
      <c r="U14" s="75" t="e">
        <f>COUNTIFS(项目表!$B:$B,$B14,项目表!#REF!,"*?")</f>
        <v>#REF!</v>
      </c>
      <c r="V14" s="74" t="e">
        <f>SUMIFS(项目表!$J:$J,项目表!$B:$B,$B14,项目表!#REF!,"*?")</f>
        <v>#REF!</v>
      </c>
      <c r="W14" s="74" t="e">
        <f>SUMIFS(项目表!$L:$L,项目表!$B:$B,$B14,项目表!#REF!,"*?")</f>
        <v>#REF!</v>
      </c>
      <c r="X14" s="75" t="e">
        <f>COUNTIFS(项目表!$B:$B,$B14,项目表!#REF!,"*?")</f>
        <v>#REF!</v>
      </c>
      <c r="Y14" s="74" t="e">
        <f>SUMIFS(项目表!$J:$J,项目表!$B:$B,$B14,项目表!#REF!,"*?")</f>
        <v>#REF!</v>
      </c>
      <c r="Z14" s="74" t="e">
        <f>SUMIFS(项目表!$L:$L,项目表!$B:$B,$B14,项目表!#REF!,"*?")</f>
        <v>#REF!</v>
      </c>
      <c r="AA14" s="75" t="e">
        <f>COUNTIFS(项目表!$B:$B,$B14,项目表!#REF!,"*?")</f>
        <v>#REF!</v>
      </c>
      <c r="AB14" s="74" t="e">
        <f>SUMIFS(项目表!$J:$J,项目表!$B:$B,$B14,项目表!#REF!,"*?")</f>
        <v>#REF!</v>
      </c>
      <c r="AC14" s="74" t="e">
        <f>SUMIFS(项目表!$L:$L,项目表!$B:$B,$B14,项目表!#REF!,"*?")</f>
        <v>#REF!</v>
      </c>
      <c r="AD14" s="75"/>
    </row>
    <row r="15" ht="39" customHeight="1" spans="1:30">
      <c r="A15" s="64">
        <v>8</v>
      </c>
      <c r="B15" s="72" t="s">
        <v>27</v>
      </c>
      <c r="C15" s="75">
        <f>COUNTIFS(项目表!B:B,B15)</f>
        <v>0</v>
      </c>
      <c r="D15" s="74">
        <f>SUMIFS(项目表!J:J,项目表!B:B,B15)</f>
        <v>0</v>
      </c>
      <c r="E15" s="74">
        <f>SUMIFS(项目表!L:L,项目表!B:B,B15)</f>
        <v>0</v>
      </c>
      <c r="F15" s="75">
        <f>COUNTIFS(项目表!$B:$B,$B15,项目表!$E:$E,"产业发展*")</f>
        <v>0</v>
      </c>
      <c r="G15" s="74">
        <f>SUMIFS(项目表!J:J,项目表!B:B,B15,项目表!E:E,"产业发展*")</f>
        <v>0</v>
      </c>
      <c r="H15" s="74">
        <f>SUMIFS(项目表!$L:$L,项目表!$B:$B,$B15,项目表!$E:$E,"产业发展*")</f>
        <v>0</v>
      </c>
      <c r="I15" s="75">
        <f>COUNTIFS(项目表!$B:$B,$B15,项目表!$E:$E,"就业项目*")</f>
        <v>0</v>
      </c>
      <c r="J15" s="74">
        <f>SUMIFS(项目表!$J:$J,项目表!$B:$B,$B15,项目表!$E:$E,"就业项目*")</f>
        <v>0</v>
      </c>
      <c r="K15" s="74">
        <f>SUMIFS(项目表!$L:$L,项目表!$B:$B,$B15,项目表!$E:$E,"就业项目*")</f>
        <v>0</v>
      </c>
      <c r="L15" s="75">
        <f>COUNTIFS(项目表!$B:$B,$B15,项目表!$E:$E,"乡村建设行动*")</f>
        <v>0</v>
      </c>
      <c r="M15" s="74">
        <f>SUMIFS(项目表!$J:$J,项目表!$B:$B,$B15,项目表!$E:$E,"乡村建设行动*")</f>
        <v>0</v>
      </c>
      <c r="N15" s="74">
        <f>SUMIFS(项目表!$L:$L,项目表!$B:$B,$B15,项目表!$E:$E,"乡村建设行动*")</f>
        <v>0</v>
      </c>
      <c r="O15" s="75">
        <f t="shared" si="1"/>
        <v>0</v>
      </c>
      <c r="P15" s="78">
        <f t="shared" si="2"/>
        <v>0</v>
      </c>
      <c r="Q15" s="78">
        <f t="shared" si="3"/>
        <v>0</v>
      </c>
      <c r="R15" s="75">
        <f>COUNTIFS(项目表!$B:$B,$B15,项目表!$E:$E,"就业项目*")+COUNTIFS(项目表!$B:$B,$B15,项目表!$E:$E,"*小额*")+COUNTIFS(项目表!$B:$B,$B15,项目表!$E:$E,"巩固三保障成果*")</f>
        <v>0</v>
      </c>
      <c r="S15" s="74">
        <f>SUMIFS(项目表!$J:$J,项目表!$B:$B,$B15,项目表!$E:$E,"就业项目*")+SUMIFS(项目表!$J:$J,项目表!$B:$B,$B15,项目表!$E:$E,"*小额*")+SUMIFS(项目表!$J:$J,项目表!$B:$B,$B15,项目表!$E:$E,"巩固三保障成果*")</f>
        <v>0</v>
      </c>
      <c r="T15" s="74">
        <f>SUMIFS(项目表!$L:$L,项目表!$B:$B,$B15,项目表!$E:$E,"就业项目*")+SUMIFS(项目表!$L:$L,项目表!$B:$B,$B15,项目表!$E:$E,"*小额*")+SUMIFS(项目表!$L:$L,项目表!$B:$B,$B15,项目表!$E:$E,"巩固三保障成果*")</f>
        <v>0</v>
      </c>
      <c r="U15" s="75" t="e">
        <f>COUNTIFS(项目表!$B:$B,$B15,项目表!#REF!,"*?")</f>
        <v>#REF!</v>
      </c>
      <c r="V15" s="74" t="e">
        <f>SUMIFS(项目表!$J:$J,项目表!$B:$B,$B15,项目表!#REF!,"*?")</f>
        <v>#REF!</v>
      </c>
      <c r="W15" s="74" t="e">
        <f>SUMIFS(项目表!$L:$L,项目表!$B:$B,$B15,项目表!#REF!,"*?")</f>
        <v>#REF!</v>
      </c>
      <c r="X15" s="75" t="e">
        <f>COUNTIFS(项目表!$B:$B,$B15,项目表!#REF!,"*?")</f>
        <v>#REF!</v>
      </c>
      <c r="Y15" s="74" t="e">
        <f>SUMIFS(项目表!$J:$J,项目表!$B:$B,$B15,项目表!#REF!,"*?")</f>
        <v>#REF!</v>
      </c>
      <c r="Z15" s="74" t="e">
        <f>SUMIFS(项目表!$L:$L,项目表!$B:$B,$B15,项目表!#REF!,"*?")</f>
        <v>#REF!</v>
      </c>
      <c r="AA15" s="75" t="e">
        <f>COUNTIFS(项目表!$B:$B,$B15,项目表!#REF!,"*?")</f>
        <v>#REF!</v>
      </c>
      <c r="AB15" s="74" t="e">
        <f>SUMIFS(项目表!$J:$J,项目表!$B:$B,$B15,项目表!#REF!,"*?")</f>
        <v>#REF!</v>
      </c>
      <c r="AC15" s="74" t="e">
        <f>SUMIFS(项目表!$L:$L,项目表!$B:$B,$B15,项目表!#REF!,"*?")</f>
        <v>#REF!</v>
      </c>
      <c r="AD15" s="75"/>
    </row>
    <row r="16" ht="39" customHeight="1" spans="1:30">
      <c r="A16" s="64">
        <v>9</v>
      </c>
      <c r="B16" s="72" t="s">
        <v>28</v>
      </c>
      <c r="C16" s="75">
        <f>COUNTIFS(项目表!B:B,B16)</f>
        <v>0</v>
      </c>
      <c r="D16" s="74">
        <f>SUMIFS(项目表!J:J,项目表!B:B,B16)</f>
        <v>0</v>
      </c>
      <c r="E16" s="74">
        <f>SUMIFS(项目表!L:L,项目表!B:B,B16)</f>
        <v>0</v>
      </c>
      <c r="F16" s="75">
        <f>COUNTIFS(项目表!$B:$B,$B16,项目表!$E:$E,"产业发展*")</f>
        <v>0</v>
      </c>
      <c r="G16" s="74">
        <f>SUMIFS(项目表!J:J,项目表!B:B,B16,项目表!E:E,"产业发展*")</f>
        <v>0</v>
      </c>
      <c r="H16" s="74">
        <f>SUMIFS(项目表!$L:$L,项目表!$B:$B,$B16,项目表!$E:$E,"产业发展*")</f>
        <v>0</v>
      </c>
      <c r="I16" s="75">
        <f>COUNTIFS(项目表!$B:$B,$B16,项目表!$E:$E,"就业项目*")</f>
        <v>0</v>
      </c>
      <c r="J16" s="74">
        <f>SUMIFS(项目表!$J:$J,项目表!$B:$B,$B16,项目表!$E:$E,"就业项目*")</f>
        <v>0</v>
      </c>
      <c r="K16" s="74">
        <f>SUMIFS(项目表!$L:$L,项目表!$B:$B,$B16,项目表!$E:$E,"就业项目*")</f>
        <v>0</v>
      </c>
      <c r="L16" s="75">
        <f>COUNTIFS(项目表!$B:$B,$B16,项目表!$E:$E,"乡村建设行动*")</f>
        <v>0</v>
      </c>
      <c r="M16" s="74">
        <f>SUMIFS(项目表!$J:$J,项目表!$B:$B,$B16,项目表!$E:$E,"乡村建设行动*")</f>
        <v>0</v>
      </c>
      <c r="N16" s="74">
        <f>SUMIFS(项目表!$L:$L,项目表!$B:$B,$B16,项目表!$E:$E,"乡村建设行动*")</f>
        <v>0</v>
      </c>
      <c r="O16" s="75">
        <f t="shared" si="1"/>
        <v>0</v>
      </c>
      <c r="P16" s="78">
        <f t="shared" si="2"/>
        <v>0</v>
      </c>
      <c r="Q16" s="78">
        <f t="shared" si="3"/>
        <v>0</v>
      </c>
      <c r="R16" s="75">
        <f>COUNTIFS(项目表!$B:$B,$B16,项目表!$E:$E,"就业项目*")+COUNTIFS(项目表!$B:$B,$B16,项目表!$E:$E,"*小额*")+COUNTIFS(项目表!$B:$B,$B16,项目表!$E:$E,"巩固三保障成果*")</f>
        <v>0</v>
      </c>
      <c r="S16" s="74">
        <f>SUMIFS(项目表!$J:$J,项目表!$B:$B,$B16,项目表!$E:$E,"就业项目*")+SUMIFS(项目表!$J:$J,项目表!$B:$B,$B16,项目表!$E:$E,"*小额*")+SUMIFS(项目表!$J:$J,项目表!$B:$B,$B16,项目表!$E:$E,"巩固三保障成果*")</f>
        <v>0</v>
      </c>
      <c r="T16" s="74">
        <f>SUMIFS(项目表!$L:$L,项目表!$B:$B,$B16,项目表!$E:$E,"就业项目*")+SUMIFS(项目表!$L:$L,项目表!$B:$B,$B16,项目表!$E:$E,"*小额*")+SUMIFS(项目表!$L:$L,项目表!$B:$B,$B16,项目表!$E:$E,"巩固三保障成果*")</f>
        <v>0</v>
      </c>
      <c r="U16" s="75" t="e">
        <f>COUNTIFS(项目表!$B:$B,$B16,项目表!#REF!,"*?")</f>
        <v>#REF!</v>
      </c>
      <c r="V16" s="74" t="e">
        <f>SUMIFS(项目表!$J:$J,项目表!$B:$B,$B16,项目表!#REF!,"*?")</f>
        <v>#REF!</v>
      </c>
      <c r="W16" s="74" t="e">
        <f>SUMIFS(项目表!$L:$L,项目表!$B:$B,$B16,项目表!#REF!,"*?")</f>
        <v>#REF!</v>
      </c>
      <c r="X16" s="75" t="e">
        <f>COUNTIFS(项目表!$B:$B,$B16,项目表!#REF!,"*?")</f>
        <v>#REF!</v>
      </c>
      <c r="Y16" s="74" t="e">
        <f>SUMIFS(项目表!$J:$J,项目表!$B:$B,$B16,项目表!#REF!,"*?")</f>
        <v>#REF!</v>
      </c>
      <c r="Z16" s="74" t="e">
        <f>SUMIFS(项目表!$L:$L,项目表!$B:$B,$B16,项目表!#REF!,"*?")</f>
        <v>#REF!</v>
      </c>
      <c r="AA16" s="75" t="e">
        <f>COUNTIFS(项目表!$B:$B,$B16,项目表!#REF!,"*?")</f>
        <v>#REF!</v>
      </c>
      <c r="AB16" s="74" t="e">
        <f>SUMIFS(项目表!$J:$J,项目表!$B:$B,$B16,项目表!#REF!,"*?")</f>
        <v>#REF!</v>
      </c>
      <c r="AC16" s="74" t="e">
        <f>SUMIFS(项目表!$L:$L,项目表!$B:$B,$B16,项目表!#REF!,"*?")</f>
        <v>#REF!</v>
      </c>
      <c r="AD16" s="75"/>
    </row>
    <row r="17" spans="8:17">
      <c r="H17" s="76">
        <f>H6/$E$6</f>
        <v>0.781611816714617</v>
      </c>
      <c r="K17" s="76">
        <f>K6/$E$6</f>
        <v>0.018946038874465</v>
      </c>
      <c r="N17" s="76">
        <f>N6/$E$6</f>
        <v>0.196810750122798</v>
      </c>
      <c r="Q17" s="76">
        <f>Q6/$E$6</f>
        <v>0.00263139428812005</v>
      </c>
    </row>
  </sheetData>
  <mergeCells count="16">
    <mergeCell ref="A1:AD1"/>
    <mergeCell ref="Z2:AD2"/>
    <mergeCell ref="F3:Q3"/>
    <mergeCell ref="R3:AC3"/>
    <mergeCell ref="F4:H4"/>
    <mergeCell ref="I4:K4"/>
    <mergeCell ref="L4:N4"/>
    <mergeCell ref="O4:Q4"/>
    <mergeCell ref="R4:T4"/>
    <mergeCell ref="U4:W4"/>
    <mergeCell ref="X4:Z4"/>
    <mergeCell ref="AA4:AC4"/>
    <mergeCell ref="A3:A5"/>
    <mergeCell ref="B3:B5"/>
    <mergeCell ref="AD3:AD5"/>
    <mergeCell ref="C3:E4"/>
  </mergeCells>
  <pageMargins left="0.511805555555556" right="0.432638888888889" top="1" bottom="1" header="0.5" footer="0.5"/>
  <pageSetup paperSize="8"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0"/>
  <sheetViews>
    <sheetView tabSelected="1" zoomScale="85" zoomScaleNormal="85" workbookViewId="0">
      <selection activeCell="F7" sqref="F7"/>
    </sheetView>
  </sheetViews>
  <sheetFormatPr defaultColWidth="10" defaultRowHeight="15.75"/>
  <cols>
    <col min="1" max="1" width="5.775" style="5" customWidth="1"/>
    <col min="2" max="2" width="9.525" style="5" customWidth="1"/>
    <col min="3" max="3" width="9.66666666666667" style="5" customWidth="1"/>
    <col min="4" max="4" width="14.275" style="5" customWidth="1"/>
    <col min="5" max="5" width="20.9416666666667" style="6" customWidth="1"/>
    <col min="6" max="6" width="43.6333333333333" style="7" customWidth="1"/>
    <col min="7" max="7" width="9.775" style="8" customWidth="1"/>
    <col min="8" max="8" width="9.44166666666667" style="9" customWidth="1"/>
    <col min="9" max="9" width="70.6333333333333" style="7" customWidth="1"/>
    <col min="10" max="10" width="14.3416666666667" style="10" customWidth="1"/>
    <col min="11" max="11" width="12.725" style="11" customWidth="1"/>
    <col min="12" max="13" width="14.9166666666667" style="11" customWidth="1"/>
    <col min="14" max="14" width="20.8" style="5" customWidth="1"/>
    <col min="15" max="15" width="10.1416666666667" style="12" customWidth="1"/>
    <col min="16" max="16" width="12.5333333333333" style="12" customWidth="1"/>
    <col min="17" max="17" width="10.9416666666667" style="12" customWidth="1"/>
    <col min="18" max="18" width="10.6416666666667" style="12" customWidth="1"/>
    <col min="19" max="19" width="79.4416666666667" style="13" customWidth="1"/>
    <col min="20" max="20" width="7" style="13" customWidth="1"/>
    <col min="21" max="21" width="24.725" style="5" customWidth="1"/>
    <col min="22" max="22" width="8.775" style="5" customWidth="1"/>
    <col min="23" max="24" width="7.33333333333333" style="5" customWidth="1"/>
    <col min="25" max="25" width="7" style="5" customWidth="1"/>
    <col min="26" max="26" width="18" style="5" customWidth="1"/>
    <col min="27" max="27" width="13.775" style="5" customWidth="1"/>
    <col min="28" max="28" width="12.225" style="5" customWidth="1"/>
    <col min="29" max="29" width="17.175" style="5" customWidth="1"/>
    <col min="30" max="16384" width="10" style="14"/>
  </cols>
  <sheetData>
    <row r="1" s="1" customFormat="1" ht="51" customHeight="1" spans="1:29">
      <c r="A1" s="15" t="s">
        <v>29</v>
      </c>
      <c r="B1" s="15"/>
      <c r="C1" s="15"/>
      <c r="D1" s="15"/>
      <c r="E1" s="15"/>
      <c r="F1" s="15"/>
      <c r="G1" s="15"/>
      <c r="H1" s="15"/>
      <c r="I1" s="15"/>
      <c r="J1" s="15"/>
      <c r="K1" s="15"/>
      <c r="L1" s="15"/>
      <c r="M1" s="15"/>
      <c r="N1" s="15"/>
      <c r="O1" s="35"/>
      <c r="P1" s="35"/>
      <c r="Q1" s="35"/>
      <c r="R1" s="35"/>
      <c r="S1" s="35"/>
      <c r="T1" s="35"/>
      <c r="U1" s="35"/>
      <c r="V1" s="35"/>
      <c r="W1" s="35"/>
      <c r="X1" s="35"/>
      <c r="Y1" s="35"/>
      <c r="Z1" s="35"/>
      <c r="AA1" s="35"/>
      <c r="AB1" s="35"/>
      <c r="AC1" s="35"/>
    </row>
    <row r="2" s="2" customFormat="1" ht="37" customHeight="1" spans="1:29">
      <c r="A2" s="16"/>
      <c r="B2" s="17"/>
      <c r="C2" s="16"/>
      <c r="D2" s="16"/>
      <c r="E2" s="18"/>
      <c r="F2" s="18"/>
      <c r="G2" s="16"/>
      <c r="H2" s="18"/>
      <c r="I2" s="36" t="s">
        <v>30</v>
      </c>
      <c r="J2" s="36"/>
      <c r="K2" s="36"/>
      <c r="L2" s="36"/>
      <c r="M2" s="36"/>
      <c r="N2" s="36"/>
      <c r="O2" s="37"/>
      <c r="P2" s="37"/>
      <c r="Q2" s="37"/>
      <c r="R2" s="37"/>
      <c r="S2" s="50"/>
      <c r="T2" s="50"/>
      <c r="U2" s="16"/>
      <c r="V2" s="16"/>
      <c r="W2" s="16"/>
      <c r="X2" s="16"/>
      <c r="Y2" s="16"/>
      <c r="Z2" s="16"/>
      <c r="AA2" s="16"/>
      <c r="AB2" s="16"/>
      <c r="AC2" s="16"/>
    </row>
    <row r="3" s="3" customFormat="1" ht="41" customHeight="1" spans="1:29">
      <c r="A3" s="19" t="s">
        <v>2</v>
      </c>
      <c r="B3" s="19" t="s">
        <v>31</v>
      </c>
      <c r="C3" s="20" t="s">
        <v>32</v>
      </c>
      <c r="D3" s="21"/>
      <c r="E3" s="22" t="s">
        <v>33</v>
      </c>
      <c r="F3" s="22" t="s">
        <v>34</v>
      </c>
      <c r="G3" s="19" t="s">
        <v>35</v>
      </c>
      <c r="H3" s="22" t="s">
        <v>36</v>
      </c>
      <c r="I3" s="22" t="s">
        <v>37</v>
      </c>
      <c r="J3" s="38" t="s">
        <v>38</v>
      </c>
      <c r="K3" s="39" t="s">
        <v>39</v>
      </c>
      <c r="L3" s="39"/>
      <c r="M3" s="39"/>
      <c r="N3" s="19" t="s">
        <v>40</v>
      </c>
      <c r="O3" s="40" t="s">
        <v>41</v>
      </c>
      <c r="P3" s="40"/>
      <c r="Q3" s="40"/>
      <c r="R3" s="40"/>
      <c r="S3" s="51"/>
      <c r="T3" s="19" t="s">
        <v>42</v>
      </c>
      <c r="U3" s="20" t="s">
        <v>43</v>
      </c>
      <c r="V3" s="20" t="s">
        <v>44</v>
      </c>
      <c r="W3" s="52" t="s">
        <v>45</v>
      </c>
      <c r="X3" s="52" t="s">
        <v>46</v>
      </c>
      <c r="Y3" s="19" t="s">
        <v>47</v>
      </c>
      <c r="Z3" s="52" t="s">
        <v>48</v>
      </c>
      <c r="AA3" s="52" t="s">
        <v>49</v>
      </c>
      <c r="AB3" s="52" t="s">
        <v>50</v>
      </c>
      <c r="AC3" s="52" t="s">
        <v>7</v>
      </c>
    </row>
    <row r="4" s="3" customFormat="1" ht="36" customHeight="1" spans="1:29">
      <c r="A4" s="23"/>
      <c r="B4" s="23"/>
      <c r="C4" s="24"/>
      <c r="D4" s="25"/>
      <c r="E4" s="26"/>
      <c r="F4" s="26"/>
      <c r="G4" s="23"/>
      <c r="H4" s="26"/>
      <c r="I4" s="26"/>
      <c r="J4" s="41"/>
      <c r="K4" s="38" t="s">
        <v>51</v>
      </c>
      <c r="L4" s="38" t="s">
        <v>18</v>
      </c>
      <c r="M4" s="38" t="s">
        <v>52</v>
      </c>
      <c r="N4" s="23"/>
      <c r="O4" s="42" t="s">
        <v>53</v>
      </c>
      <c r="P4" s="43"/>
      <c r="Q4" s="40" t="s">
        <v>54</v>
      </c>
      <c r="R4" s="40"/>
      <c r="S4" s="51" t="s">
        <v>55</v>
      </c>
      <c r="T4" s="23"/>
      <c r="U4" s="53"/>
      <c r="V4" s="53"/>
      <c r="W4" s="52"/>
      <c r="X4" s="52"/>
      <c r="Y4" s="23"/>
      <c r="Z4" s="52"/>
      <c r="AA4" s="52"/>
      <c r="AB4" s="52"/>
      <c r="AC4" s="52"/>
    </row>
    <row r="5" s="3" customFormat="1" ht="33" customHeight="1" spans="1:29">
      <c r="A5" s="27"/>
      <c r="B5" s="27"/>
      <c r="C5" s="27" t="s">
        <v>56</v>
      </c>
      <c r="D5" s="27" t="s">
        <v>57</v>
      </c>
      <c r="E5" s="28"/>
      <c r="F5" s="28"/>
      <c r="G5" s="27"/>
      <c r="H5" s="28"/>
      <c r="I5" s="28"/>
      <c r="J5" s="44"/>
      <c r="K5" s="44"/>
      <c r="L5" s="44"/>
      <c r="M5" s="44"/>
      <c r="N5" s="27"/>
      <c r="O5" s="40" t="s">
        <v>58</v>
      </c>
      <c r="P5" s="40" t="s">
        <v>59</v>
      </c>
      <c r="Q5" s="40" t="s">
        <v>58</v>
      </c>
      <c r="R5" s="40" t="s">
        <v>59</v>
      </c>
      <c r="S5" s="51"/>
      <c r="T5" s="27"/>
      <c r="U5" s="24"/>
      <c r="V5" s="24"/>
      <c r="W5" s="52"/>
      <c r="X5" s="52"/>
      <c r="Y5" s="27"/>
      <c r="Z5" s="52"/>
      <c r="AA5" s="52"/>
      <c r="AB5" s="52"/>
      <c r="AC5" s="52"/>
    </row>
    <row r="6" s="3" customFormat="1" ht="49" customHeight="1" spans="1:30">
      <c r="A6" s="24" t="s">
        <v>4</v>
      </c>
      <c r="B6" s="25"/>
      <c r="C6" s="27"/>
      <c r="D6" s="27"/>
      <c r="E6" s="28"/>
      <c r="F6" s="29"/>
      <c r="G6" s="27"/>
      <c r="H6" s="28"/>
      <c r="I6" s="28"/>
      <c r="J6" s="45">
        <f>SUM(J7:J100)</f>
        <v>16701.57</v>
      </c>
      <c r="K6" s="45">
        <f>SUM(K7:K100)</f>
        <v>16701.57</v>
      </c>
      <c r="L6" s="45">
        <f>SUM(L7:L100)</f>
        <v>11400.8</v>
      </c>
      <c r="M6" s="45">
        <f>SUM(M7:M100)</f>
        <v>5300.77</v>
      </c>
      <c r="N6" s="27"/>
      <c r="O6" s="46">
        <f>SUM(O7:O100)</f>
        <v>107010</v>
      </c>
      <c r="P6" s="46">
        <f>SUM(P7:P100)</f>
        <v>349606</v>
      </c>
      <c r="Q6" s="46">
        <f>SUM(Q7:Q100)</f>
        <v>5769</v>
      </c>
      <c r="R6" s="46">
        <f>SUM(R7:R100)</f>
        <v>18688</v>
      </c>
      <c r="S6" s="51"/>
      <c r="T6" s="54"/>
      <c r="U6" s="27"/>
      <c r="V6" s="52"/>
      <c r="W6" s="27"/>
      <c r="X6" s="27"/>
      <c r="Y6" s="27"/>
      <c r="Z6" s="27"/>
      <c r="AA6" s="27"/>
      <c r="AB6" s="27"/>
      <c r="AC6" s="52"/>
      <c r="AD6" s="56"/>
    </row>
    <row r="7" s="4" customFormat="1" ht="51" spans="1:30">
      <c r="A7" s="30">
        <v>1</v>
      </c>
      <c r="B7" s="30" t="s">
        <v>23</v>
      </c>
      <c r="C7" s="30" t="s">
        <v>60</v>
      </c>
      <c r="D7" s="30" t="s">
        <v>61</v>
      </c>
      <c r="E7" s="31" t="s">
        <v>62</v>
      </c>
      <c r="F7" s="31" t="s">
        <v>63</v>
      </c>
      <c r="G7" s="32" t="s">
        <v>64</v>
      </c>
      <c r="H7" s="31" t="s">
        <v>65</v>
      </c>
      <c r="I7" s="47" t="s">
        <v>66</v>
      </c>
      <c r="J7" s="48">
        <v>10</v>
      </c>
      <c r="K7" s="48">
        <v>10</v>
      </c>
      <c r="L7" s="48">
        <v>10</v>
      </c>
      <c r="M7" s="48"/>
      <c r="N7" s="30" t="s">
        <v>67</v>
      </c>
      <c r="O7" s="49">
        <v>790</v>
      </c>
      <c r="P7" s="49">
        <v>2574</v>
      </c>
      <c r="Q7" s="49">
        <v>790</v>
      </c>
      <c r="R7" s="49">
        <v>2574</v>
      </c>
      <c r="S7" s="55" t="s">
        <v>68</v>
      </c>
      <c r="T7" s="55" t="s">
        <v>69</v>
      </c>
      <c r="U7" s="30" t="s">
        <v>70</v>
      </c>
      <c r="V7" s="30" t="s">
        <v>71</v>
      </c>
      <c r="W7" s="30" t="s">
        <v>72</v>
      </c>
      <c r="X7" s="30" t="s">
        <v>72</v>
      </c>
      <c r="Y7" s="30" t="s">
        <v>72</v>
      </c>
      <c r="Z7" s="30" t="s">
        <v>73</v>
      </c>
      <c r="AA7" s="30" t="s">
        <v>73</v>
      </c>
      <c r="AB7" s="30" t="s">
        <v>69</v>
      </c>
      <c r="AC7" s="30"/>
      <c r="AD7" s="56"/>
    </row>
    <row r="8" s="4" customFormat="1" ht="76.5" spans="1:30">
      <c r="A8" s="30">
        <v>2</v>
      </c>
      <c r="B8" s="30" t="s">
        <v>23</v>
      </c>
      <c r="C8" s="30" t="s">
        <v>60</v>
      </c>
      <c r="D8" s="30" t="s">
        <v>61</v>
      </c>
      <c r="E8" s="31" t="s">
        <v>74</v>
      </c>
      <c r="F8" s="31" t="s">
        <v>75</v>
      </c>
      <c r="G8" s="32" t="s">
        <v>64</v>
      </c>
      <c r="H8" s="31" t="s">
        <v>65</v>
      </c>
      <c r="I8" s="47" t="s">
        <v>76</v>
      </c>
      <c r="J8" s="48">
        <v>192</v>
      </c>
      <c r="K8" s="48">
        <v>192</v>
      </c>
      <c r="L8" s="48">
        <v>192</v>
      </c>
      <c r="M8" s="48"/>
      <c r="N8" s="34" t="s">
        <v>77</v>
      </c>
      <c r="O8" s="49">
        <v>796</v>
      </c>
      <c r="P8" s="49">
        <v>2564</v>
      </c>
      <c r="Q8" s="49">
        <v>796</v>
      </c>
      <c r="R8" s="49">
        <v>2564</v>
      </c>
      <c r="S8" s="55" t="s">
        <v>78</v>
      </c>
      <c r="T8" s="55" t="s">
        <v>69</v>
      </c>
      <c r="U8" s="30" t="s">
        <v>79</v>
      </c>
      <c r="V8" s="30" t="s">
        <v>71</v>
      </c>
      <c r="W8" s="30" t="s">
        <v>72</v>
      </c>
      <c r="X8" s="30" t="s">
        <v>72</v>
      </c>
      <c r="Y8" s="30" t="s">
        <v>72</v>
      </c>
      <c r="Z8" s="30" t="s">
        <v>80</v>
      </c>
      <c r="AA8" s="30" t="s">
        <v>80</v>
      </c>
      <c r="AB8" s="30" t="s">
        <v>69</v>
      </c>
      <c r="AC8" s="30"/>
      <c r="AD8" s="56"/>
    </row>
    <row r="9" s="4" customFormat="1" ht="38.25" spans="1:30">
      <c r="A9" s="30">
        <v>3</v>
      </c>
      <c r="B9" s="30" t="s">
        <v>23</v>
      </c>
      <c r="C9" s="30" t="s">
        <v>60</v>
      </c>
      <c r="D9" s="30" t="s">
        <v>61</v>
      </c>
      <c r="E9" s="31" t="s">
        <v>81</v>
      </c>
      <c r="F9" s="31" t="s">
        <v>82</v>
      </c>
      <c r="G9" s="32" t="s">
        <v>64</v>
      </c>
      <c r="H9" s="31" t="s">
        <v>65</v>
      </c>
      <c r="I9" s="47" t="s">
        <v>83</v>
      </c>
      <c r="J9" s="48">
        <v>7</v>
      </c>
      <c r="K9" s="48">
        <v>7</v>
      </c>
      <c r="L9" s="48">
        <v>7</v>
      </c>
      <c r="M9" s="48"/>
      <c r="N9" s="34" t="s">
        <v>77</v>
      </c>
      <c r="O9" s="49">
        <v>796</v>
      </c>
      <c r="P9" s="49">
        <v>2564</v>
      </c>
      <c r="Q9" s="49">
        <v>796</v>
      </c>
      <c r="R9" s="49">
        <v>2564</v>
      </c>
      <c r="S9" s="55" t="s">
        <v>84</v>
      </c>
      <c r="T9" s="55" t="s">
        <v>69</v>
      </c>
      <c r="U9" s="30" t="s">
        <v>79</v>
      </c>
      <c r="V9" s="30" t="s">
        <v>71</v>
      </c>
      <c r="W9" s="30" t="s">
        <v>72</v>
      </c>
      <c r="X9" s="30" t="s">
        <v>72</v>
      </c>
      <c r="Y9" s="30" t="s">
        <v>72</v>
      </c>
      <c r="Z9" s="30" t="s">
        <v>80</v>
      </c>
      <c r="AA9" s="30" t="s">
        <v>80</v>
      </c>
      <c r="AB9" s="30" t="s">
        <v>69</v>
      </c>
      <c r="AC9" s="30"/>
      <c r="AD9" s="56"/>
    </row>
    <row r="10" s="4" customFormat="1" ht="38.25" spans="1:30">
      <c r="A10" s="30">
        <v>4</v>
      </c>
      <c r="B10" s="30" t="s">
        <v>23</v>
      </c>
      <c r="C10" s="30" t="s">
        <v>60</v>
      </c>
      <c r="D10" s="30" t="s">
        <v>61</v>
      </c>
      <c r="E10" s="31" t="s">
        <v>81</v>
      </c>
      <c r="F10" s="31" t="s">
        <v>85</v>
      </c>
      <c r="G10" s="32" t="s">
        <v>64</v>
      </c>
      <c r="H10" s="31" t="s">
        <v>65</v>
      </c>
      <c r="I10" s="47" t="s">
        <v>86</v>
      </c>
      <c r="J10" s="48">
        <v>7</v>
      </c>
      <c r="K10" s="48">
        <v>7</v>
      </c>
      <c r="L10" s="48">
        <v>7</v>
      </c>
      <c r="M10" s="48"/>
      <c r="N10" s="30" t="s">
        <v>67</v>
      </c>
      <c r="O10" s="49">
        <v>796</v>
      </c>
      <c r="P10" s="49">
        <v>2564</v>
      </c>
      <c r="Q10" s="49">
        <v>796</v>
      </c>
      <c r="R10" s="49">
        <v>2564</v>
      </c>
      <c r="S10" s="55" t="s">
        <v>87</v>
      </c>
      <c r="T10" s="55" t="s">
        <v>69</v>
      </c>
      <c r="U10" s="30" t="s">
        <v>79</v>
      </c>
      <c r="V10" s="30" t="s">
        <v>71</v>
      </c>
      <c r="W10" s="30" t="s">
        <v>72</v>
      </c>
      <c r="X10" s="30" t="s">
        <v>72</v>
      </c>
      <c r="Y10" s="30" t="s">
        <v>72</v>
      </c>
      <c r="Z10" s="30" t="s">
        <v>73</v>
      </c>
      <c r="AA10" s="30" t="s">
        <v>73</v>
      </c>
      <c r="AB10" s="30" t="s">
        <v>69</v>
      </c>
      <c r="AC10" s="30"/>
      <c r="AD10" s="56"/>
    </row>
    <row r="11" s="4" customFormat="1" ht="25.5" spans="1:30">
      <c r="A11" s="30">
        <v>5</v>
      </c>
      <c r="B11" s="30" t="s">
        <v>23</v>
      </c>
      <c r="C11" s="30" t="s">
        <v>60</v>
      </c>
      <c r="D11" s="30" t="s">
        <v>61</v>
      </c>
      <c r="E11" s="31" t="s">
        <v>88</v>
      </c>
      <c r="F11" s="31" t="s">
        <v>89</v>
      </c>
      <c r="G11" s="32" t="s">
        <v>64</v>
      </c>
      <c r="H11" s="31" t="s">
        <v>65</v>
      </c>
      <c r="I11" s="47" t="s">
        <v>90</v>
      </c>
      <c r="J11" s="48">
        <v>30</v>
      </c>
      <c r="K11" s="48">
        <v>30</v>
      </c>
      <c r="L11" s="48">
        <v>30</v>
      </c>
      <c r="M11" s="48"/>
      <c r="N11" s="30" t="s">
        <v>67</v>
      </c>
      <c r="O11" s="49">
        <v>790</v>
      </c>
      <c r="P11" s="49">
        <v>2574</v>
      </c>
      <c r="Q11" s="49">
        <v>790</v>
      </c>
      <c r="R11" s="49">
        <v>2574</v>
      </c>
      <c r="S11" s="55" t="s">
        <v>91</v>
      </c>
      <c r="T11" s="55" t="s">
        <v>69</v>
      </c>
      <c r="U11" s="30" t="s">
        <v>92</v>
      </c>
      <c r="V11" s="30" t="s">
        <v>71</v>
      </c>
      <c r="W11" s="30" t="s">
        <v>72</v>
      </c>
      <c r="X11" s="30" t="s">
        <v>72</v>
      </c>
      <c r="Y11" s="30" t="s">
        <v>72</v>
      </c>
      <c r="Z11" s="30" t="s">
        <v>73</v>
      </c>
      <c r="AA11" s="30" t="s">
        <v>73</v>
      </c>
      <c r="AB11" s="30" t="s">
        <v>69</v>
      </c>
      <c r="AC11" s="30"/>
      <c r="AD11" s="56"/>
    </row>
    <row r="12" s="4" customFormat="1" ht="25.5" spans="1:30">
      <c r="A12" s="30">
        <v>6</v>
      </c>
      <c r="B12" s="30" t="s">
        <v>23</v>
      </c>
      <c r="C12" s="30" t="s">
        <v>60</v>
      </c>
      <c r="D12" s="30" t="s">
        <v>61</v>
      </c>
      <c r="E12" s="31" t="s">
        <v>93</v>
      </c>
      <c r="F12" s="31" t="s">
        <v>94</v>
      </c>
      <c r="G12" s="32" t="s">
        <v>64</v>
      </c>
      <c r="H12" s="31" t="s">
        <v>65</v>
      </c>
      <c r="I12" s="47" t="s">
        <v>95</v>
      </c>
      <c r="J12" s="48">
        <v>103</v>
      </c>
      <c r="K12" s="48">
        <v>103</v>
      </c>
      <c r="L12" s="48">
        <v>103</v>
      </c>
      <c r="M12" s="48"/>
      <c r="N12" s="30" t="s">
        <v>67</v>
      </c>
      <c r="O12" s="49">
        <v>790</v>
      </c>
      <c r="P12" s="49">
        <v>2574</v>
      </c>
      <c r="Q12" s="49">
        <v>790</v>
      </c>
      <c r="R12" s="49">
        <v>2574</v>
      </c>
      <c r="S12" s="55" t="s">
        <v>96</v>
      </c>
      <c r="T12" s="34" t="s">
        <v>69</v>
      </c>
      <c r="U12" s="30" t="s">
        <v>97</v>
      </c>
      <c r="V12" s="30" t="s">
        <v>71</v>
      </c>
      <c r="W12" s="30" t="s">
        <v>72</v>
      </c>
      <c r="X12" s="30" t="s">
        <v>72</v>
      </c>
      <c r="Y12" s="30" t="s">
        <v>72</v>
      </c>
      <c r="Z12" s="30" t="s">
        <v>73</v>
      </c>
      <c r="AA12" s="30" t="s">
        <v>73</v>
      </c>
      <c r="AB12" s="30" t="s">
        <v>69</v>
      </c>
      <c r="AC12" s="30"/>
      <c r="AD12" s="56"/>
    </row>
    <row r="13" s="4" customFormat="1" ht="38.25" spans="1:30">
      <c r="A13" s="30">
        <v>7</v>
      </c>
      <c r="B13" s="30" t="s">
        <v>23</v>
      </c>
      <c r="C13" s="30" t="s">
        <v>98</v>
      </c>
      <c r="D13" s="30" t="s">
        <v>99</v>
      </c>
      <c r="E13" s="31" t="s">
        <v>100</v>
      </c>
      <c r="F13" s="31" t="s">
        <v>101</v>
      </c>
      <c r="G13" s="32" t="s">
        <v>64</v>
      </c>
      <c r="H13" s="31" t="s">
        <v>65</v>
      </c>
      <c r="I13" s="47" t="s">
        <v>102</v>
      </c>
      <c r="J13" s="48">
        <v>110</v>
      </c>
      <c r="K13" s="48">
        <v>110</v>
      </c>
      <c r="L13" s="48">
        <v>100</v>
      </c>
      <c r="M13" s="48">
        <v>10</v>
      </c>
      <c r="N13" s="30" t="s">
        <v>67</v>
      </c>
      <c r="O13" s="49">
        <v>184</v>
      </c>
      <c r="P13" s="49">
        <v>556</v>
      </c>
      <c r="Q13" s="49">
        <v>71</v>
      </c>
      <c r="R13" s="49">
        <v>218</v>
      </c>
      <c r="S13" s="55" t="s">
        <v>103</v>
      </c>
      <c r="T13" s="55" t="s">
        <v>72</v>
      </c>
      <c r="U13" s="30" t="s">
        <v>79</v>
      </c>
      <c r="V13" s="30" t="s">
        <v>69</v>
      </c>
      <c r="W13" s="30" t="s">
        <v>72</v>
      </c>
      <c r="X13" s="30" t="s">
        <v>69</v>
      </c>
      <c r="Y13" s="30" t="s">
        <v>69</v>
      </c>
      <c r="Z13" s="30" t="s">
        <v>73</v>
      </c>
      <c r="AA13" s="30" t="s">
        <v>104</v>
      </c>
      <c r="AB13" s="30" t="s">
        <v>69</v>
      </c>
      <c r="AC13" s="30"/>
      <c r="AD13" s="56"/>
    </row>
    <row r="14" s="4" customFormat="1" ht="25.5" spans="1:30">
      <c r="A14" s="30">
        <v>8</v>
      </c>
      <c r="B14" s="30" t="s">
        <v>23</v>
      </c>
      <c r="C14" s="30" t="s">
        <v>98</v>
      </c>
      <c r="D14" s="30" t="s">
        <v>105</v>
      </c>
      <c r="E14" s="33" t="s">
        <v>106</v>
      </c>
      <c r="F14" s="31" t="s">
        <v>107</v>
      </c>
      <c r="G14" s="32" t="s">
        <v>64</v>
      </c>
      <c r="H14" s="31" t="s">
        <v>65</v>
      </c>
      <c r="I14" s="47" t="s">
        <v>108</v>
      </c>
      <c r="J14" s="48">
        <v>90.8</v>
      </c>
      <c r="K14" s="48">
        <v>90.8</v>
      </c>
      <c r="L14" s="48">
        <v>85.8</v>
      </c>
      <c r="M14" s="48">
        <v>5</v>
      </c>
      <c r="N14" s="30" t="s">
        <v>67</v>
      </c>
      <c r="O14" s="49">
        <v>450</v>
      </c>
      <c r="P14" s="49">
        <v>1560</v>
      </c>
      <c r="Q14" s="49">
        <v>1</v>
      </c>
      <c r="R14" s="49">
        <v>6</v>
      </c>
      <c r="S14" s="55" t="s">
        <v>109</v>
      </c>
      <c r="T14" s="55" t="s">
        <v>72</v>
      </c>
      <c r="U14" s="30" t="s">
        <v>110</v>
      </c>
      <c r="V14" s="30" t="s">
        <v>69</v>
      </c>
      <c r="W14" s="30" t="s">
        <v>72</v>
      </c>
      <c r="X14" s="30" t="s">
        <v>69</v>
      </c>
      <c r="Y14" s="30" t="s">
        <v>72</v>
      </c>
      <c r="Z14" s="30" t="s">
        <v>73</v>
      </c>
      <c r="AA14" s="30" t="s">
        <v>111</v>
      </c>
      <c r="AB14" s="30" t="s">
        <v>69</v>
      </c>
      <c r="AC14" s="30"/>
      <c r="AD14" s="56"/>
    </row>
    <row r="15" s="4" customFormat="1" ht="25.5" spans="1:30">
      <c r="A15" s="30">
        <v>9</v>
      </c>
      <c r="B15" s="30" t="s">
        <v>23</v>
      </c>
      <c r="C15" s="30" t="s">
        <v>98</v>
      </c>
      <c r="D15" s="30" t="s">
        <v>112</v>
      </c>
      <c r="E15" s="31" t="s">
        <v>113</v>
      </c>
      <c r="F15" s="31" t="s">
        <v>114</v>
      </c>
      <c r="G15" s="32" t="s">
        <v>64</v>
      </c>
      <c r="H15" s="31" t="s">
        <v>65</v>
      </c>
      <c r="I15" s="47" t="s">
        <v>115</v>
      </c>
      <c r="J15" s="48">
        <v>19</v>
      </c>
      <c r="K15" s="48">
        <v>19</v>
      </c>
      <c r="L15" s="48">
        <v>19</v>
      </c>
      <c r="M15" s="48">
        <v>0</v>
      </c>
      <c r="N15" s="30" t="s">
        <v>67</v>
      </c>
      <c r="O15" s="49">
        <v>2142</v>
      </c>
      <c r="P15" s="49">
        <v>5656</v>
      </c>
      <c r="Q15" s="49">
        <v>5</v>
      </c>
      <c r="R15" s="49">
        <v>23</v>
      </c>
      <c r="S15" s="55" t="s">
        <v>109</v>
      </c>
      <c r="T15" s="55" t="s">
        <v>72</v>
      </c>
      <c r="U15" s="30" t="s">
        <v>110</v>
      </c>
      <c r="V15" s="30" t="s">
        <v>69</v>
      </c>
      <c r="W15" s="30" t="s">
        <v>72</v>
      </c>
      <c r="X15" s="30" t="s">
        <v>69</v>
      </c>
      <c r="Y15" s="30" t="s">
        <v>69</v>
      </c>
      <c r="Z15" s="30" t="s">
        <v>73</v>
      </c>
      <c r="AA15" s="30" t="s">
        <v>116</v>
      </c>
      <c r="AB15" s="30" t="s">
        <v>69</v>
      </c>
      <c r="AC15" s="30"/>
      <c r="AD15" s="56"/>
    </row>
    <row r="16" s="4" customFormat="1" ht="38.25" spans="1:30">
      <c r="A16" s="30">
        <v>10</v>
      </c>
      <c r="B16" s="30" t="s">
        <v>23</v>
      </c>
      <c r="C16" s="30" t="s">
        <v>117</v>
      </c>
      <c r="D16" s="30" t="s">
        <v>118</v>
      </c>
      <c r="E16" s="31" t="s">
        <v>119</v>
      </c>
      <c r="F16" s="31" t="s">
        <v>120</v>
      </c>
      <c r="G16" s="32" t="s">
        <v>64</v>
      </c>
      <c r="H16" s="31" t="s">
        <v>65</v>
      </c>
      <c r="I16" s="47" t="s">
        <v>121</v>
      </c>
      <c r="J16" s="48">
        <v>30</v>
      </c>
      <c r="K16" s="48">
        <v>30</v>
      </c>
      <c r="L16" s="48">
        <v>30</v>
      </c>
      <c r="M16" s="48">
        <v>0</v>
      </c>
      <c r="N16" s="30" t="s">
        <v>67</v>
      </c>
      <c r="O16" s="49">
        <v>1967</v>
      </c>
      <c r="P16" s="49">
        <v>5947</v>
      </c>
      <c r="Q16" s="49">
        <v>0</v>
      </c>
      <c r="R16" s="49">
        <v>0</v>
      </c>
      <c r="S16" s="55" t="s">
        <v>122</v>
      </c>
      <c r="T16" s="55" t="s">
        <v>72</v>
      </c>
      <c r="U16" s="30" t="s">
        <v>123</v>
      </c>
      <c r="V16" s="30" t="s">
        <v>69</v>
      </c>
      <c r="W16" s="30" t="s">
        <v>72</v>
      </c>
      <c r="X16" s="30" t="s">
        <v>69</v>
      </c>
      <c r="Y16" s="30" t="s">
        <v>69</v>
      </c>
      <c r="Z16" s="30" t="s">
        <v>73</v>
      </c>
      <c r="AA16" s="30" t="s">
        <v>124</v>
      </c>
      <c r="AB16" s="30" t="s">
        <v>69</v>
      </c>
      <c r="AC16" s="30"/>
      <c r="AD16" s="56"/>
    </row>
    <row r="17" s="4" customFormat="1" ht="38.25" spans="1:30">
      <c r="A17" s="30">
        <v>11</v>
      </c>
      <c r="B17" s="30" t="s">
        <v>23</v>
      </c>
      <c r="C17" s="30" t="s">
        <v>117</v>
      </c>
      <c r="D17" s="30" t="s">
        <v>125</v>
      </c>
      <c r="E17" s="31" t="s">
        <v>126</v>
      </c>
      <c r="F17" s="31" t="s">
        <v>127</v>
      </c>
      <c r="G17" s="32" t="s">
        <v>64</v>
      </c>
      <c r="H17" s="31" t="s">
        <v>65</v>
      </c>
      <c r="I17" s="47" t="s">
        <v>128</v>
      </c>
      <c r="J17" s="48">
        <v>120</v>
      </c>
      <c r="K17" s="48">
        <v>120</v>
      </c>
      <c r="L17" s="48">
        <v>10</v>
      </c>
      <c r="M17" s="48">
        <v>110</v>
      </c>
      <c r="N17" s="30" t="s">
        <v>67</v>
      </c>
      <c r="O17" s="49">
        <v>340</v>
      </c>
      <c r="P17" s="49">
        <v>920</v>
      </c>
      <c r="Q17" s="49">
        <v>0</v>
      </c>
      <c r="R17" s="49">
        <v>0</v>
      </c>
      <c r="S17" s="55" t="s">
        <v>129</v>
      </c>
      <c r="T17" s="55" t="s">
        <v>72</v>
      </c>
      <c r="U17" s="30" t="s">
        <v>123</v>
      </c>
      <c r="V17" s="30" t="s">
        <v>69</v>
      </c>
      <c r="W17" s="30" t="s">
        <v>72</v>
      </c>
      <c r="X17" s="30" t="s">
        <v>69</v>
      </c>
      <c r="Y17" s="30" t="s">
        <v>69</v>
      </c>
      <c r="Z17" s="30" t="s">
        <v>73</v>
      </c>
      <c r="AA17" s="30" t="s">
        <v>130</v>
      </c>
      <c r="AB17" s="30" t="s">
        <v>69</v>
      </c>
      <c r="AC17" s="30"/>
      <c r="AD17" s="56"/>
    </row>
    <row r="18" s="4" customFormat="1" ht="51" spans="1:30">
      <c r="A18" s="30">
        <v>12</v>
      </c>
      <c r="B18" s="30" t="s">
        <v>23</v>
      </c>
      <c r="C18" s="30" t="s">
        <v>131</v>
      </c>
      <c r="D18" s="30" t="s">
        <v>132</v>
      </c>
      <c r="E18" s="31" t="s">
        <v>100</v>
      </c>
      <c r="F18" s="31" t="s">
        <v>133</v>
      </c>
      <c r="G18" s="32" t="s">
        <v>64</v>
      </c>
      <c r="H18" s="31" t="s">
        <v>65</v>
      </c>
      <c r="I18" s="47" t="s">
        <v>134</v>
      </c>
      <c r="J18" s="48">
        <v>103</v>
      </c>
      <c r="K18" s="48">
        <v>103</v>
      </c>
      <c r="L18" s="48">
        <v>100</v>
      </c>
      <c r="M18" s="48">
        <v>3</v>
      </c>
      <c r="N18" s="34" t="s">
        <v>67</v>
      </c>
      <c r="O18" s="49">
        <v>1620</v>
      </c>
      <c r="P18" s="49">
        <v>5352</v>
      </c>
      <c r="Q18" s="49">
        <v>0</v>
      </c>
      <c r="R18" s="49">
        <v>0</v>
      </c>
      <c r="S18" s="55" t="s">
        <v>135</v>
      </c>
      <c r="T18" s="55" t="s">
        <v>72</v>
      </c>
      <c r="U18" s="30" t="s">
        <v>136</v>
      </c>
      <c r="V18" s="30" t="s">
        <v>69</v>
      </c>
      <c r="W18" s="30" t="s">
        <v>72</v>
      </c>
      <c r="X18" s="30" t="s">
        <v>72</v>
      </c>
      <c r="Y18" s="30" t="s">
        <v>69</v>
      </c>
      <c r="Z18" s="30" t="s">
        <v>137</v>
      </c>
      <c r="AA18" s="30" t="s">
        <v>138</v>
      </c>
      <c r="AB18" s="30" t="s">
        <v>69</v>
      </c>
      <c r="AC18" s="30"/>
      <c r="AD18" s="56"/>
    </row>
    <row r="19" s="4" customFormat="1" ht="38.25" spans="1:30">
      <c r="A19" s="30">
        <v>13</v>
      </c>
      <c r="B19" s="30" t="s">
        <v>23</v>
      </c>
      <c r="C19" s="30" t="s">
        <v>131</v>
      </c>
      <c r="D19" s="30" t="s">
        <v>139</v>
      </c>
      <c r="E19" s="31" t="s">
        <v>119</v>
      </c>
      <c r="F19" s="31" t="s">
        <v>140</v>
      </c>
      <c r="G19" s="32" t="s">
        <v>64</v>
      </c>
      <c r="H19" s="31" t="s">
        <v>65</v>
      </c>
      <c r="I19" s="47" t="s">
        <v>141</v>
      </c>
      <c r="J19" s="48">
        <v>95</v>
      </c>
      <c r="K19" s="48">
        <v>95</v>
      </c>
      <c r="L19" s="48">
        <v>90</v>
      </c>
      <c r="M19" s="48">
        <v>5</v>
      </c>
      <c r="N19" s="30" t="s">
        <v>67</v>
      </c>
      <c r="O19" s="49">
        <v>1255</v>
      </c>
      <c r="P19" s="49">
        <v>4228</v>
      </c>
      <c r="Q19" s="49">
        <v>0</v>
      </c>
      <c r="R19" s="49">
        <v>0</v>
      </c>
      <c r="S19" s="55" t="s">
        <v>142</v>
      </c>
      <c r="T19" s="55" t="s">
        <v>72</v>
      </c>
      <c r="U19" s="30" t="s">
        <v>136</v>
      </c>
      <c r="V19" s="30" t="s">
        <v>69</v>
      </c>
      <c r="W19" s="30" t="s">
        <v>72</v>
      </c>
      <c r="X19" s="30" t="s">
        <v>72</v>
      </c>
      <c r="Y19" s="30" t="s">
        <v>69</v>
      </c>
      <c r="Z19" s="30" t="s">
        <v>73</v>
      </c>
      <c r="AA19" s="30" t="s">
        <v>143</v>
      </c>
      <c r="AB19" s="30" t="s">
        <v>69</v>
      </c>
      <c r="AC19" s="30"/>
      <c r="AD19" s="56"/>
    </row>
    <row r="20" s="4" customFormat="1" ht="38.25" spans="1:30">
      <c r="A20" s="30">
        <v>14</v>
      </c>
      <c r="B20" s="30" t="s">
        <v>23</v>
      </c>
      <c r="C20" s="30" t="s">
        <v>131</v>
      </c>
      <c r="D20" s="30" t="s">
        <v>144</v>
      </c>
      <c r="E20" s="31" t="s">
        <v>145</v>
      </c>
      <c r="F20" s="31" t="s">
        <v>146</v>
      </c>
      <c r="G20" s="32" t="s">
        <v>64</v>
      </c>
      <c r="H20" s="31" t="s">
        <v>65</v>
      </c>
      <c r="I20" s="47" t="s">
        <v>147</v>
      </c>
      <c r="J20" s="48">
        <v>110</v>
      </c>
      <c r="K20" s="48">
        <v>110</v>
      </c>
      <c r="L20" s="48">
        <v>100</v>
      </c>
      <c r="M20" s="48">
        <v>10</v>
      </c>
      <c r="N20" s="30" t="s">
        <v>67</v>
      </c>
      <c r="O20" s="49">
        <v>126</v>
      </c>
      <c r="P20" s="49">
        <v>425</v>
      </c>
      <c r="Q20" s="49">
        <v>0</v>
      </c>
      <c r="R20" s="49">
        <v>0</v>
      </c>
      <c r="S20" s="55" t="s">
        <v>148</v>
      </c>
      <c r="T20" s="55" t="s">
        <v>72</v>
      </c>
      <c r="U20" s="30" t="s">
        <v>110</v>
      </c>
      <c r="V20" s="30" t="s">
        <v>69</v>
      </c>
      <c r="W20" s="30" t="s">
        <v>72</v>
      </c>
      <c r="X20" s="30" t="s">
        <v>72</v>
      </c>
      <c r="Y20" s="30" t="s">
        <v>72</v>
      </c>
      <c r="Z20" s="30" t="s">
        <v>73</v>
      </c>
      <c r="AA20" s="30" t="s">
        <v>149</v>
      </c>
      <c r="AB20" s="30" t="s">
        <v>69</v>
      </c>
      <c r="AC20" s="30"/>
      <c r="AD20" s="56"/>
    </row>
    <row r="21" s="4" customFormat="1" ht="51" spans="1:30">
      <c r="A21" s="30">
        <v>15</v>
      </c>
      <c r="B21" s="30" t="s">
        <v>23</v>
      </c>
      <c r="C21" s="30" t="s">
        <v>131</v>
      </c>
      <c r="D21" s="30" t="s">
        <v>150</v>
      </c>
      <c r="E21" s="34" t="s">
        <v>151</v>
      </c>
      <c r="F21" s="31" t="s">
        <v>152</v>
      </c>
      <c r="G21" s="32" t="s">
        <v>64</v>
      </c>
      <c r="H21" s="31" t="s">
        <v>153</v>
      </c>
      <c r="I21" s="47" t="s">
        <v>154</v>
      </c>
      <c r="J21" s="48">
        <v>100</v>
      </c>
      <c r="K21" s="48">
        <v>100</v>
      </c>
      <c r="L21" s="48">
        <v>90</v>
      </c>
      <c r="M21" s="48">
        <v>10</v>
      </c>
      <c r="N21" s="30" t="s">
        <v>67</v>
      </c>
      <c r="O21" s="49">
        <v>1280</v>
      </c>
      <c r="P21" s="49">
        <v>4209</v>
      </c>
      <c r="Q21" s="49">
        <v>0</v>
      </c>
      <c r="R21" s="49">
        <v>0</v>
      </c>
      <c r="S21" s="55" t="s">
        <v>155</v>
      </c>
      <c r="T21" s="55" t="s">
        <v>72</v>
      </c>
      <c r="U21" s="30" t="s">
        <v>156</v>
      </c>
      <c r="V21" s="30" t="s">
        <v>69</v>
      </c>
      <c r="W21" s="30" t="s">
        <v>72</v>
      </c>
      <c r="X21" s="30" t="s">
        <v>72</v>
      </c>
      <c r="Y21" s="30" t="s">
        <v>72</v>
      </c>
      <c r="Z21" s="30" t="s">
        <v>73</v>
      </c>
      <c r="AA21" s="30" t="s">
        <v>157</v>
      </c>
      <c r="AB21" s="30" t="s">
        <v>69</v>
      </c>
      <c r="AC21" s="30"/>
      <c r="AD21" s="56"/>
    </row>
    <row r="22" s="4" customFormat="1" ht="38.25" spans="1:30">
      <c r="A22" s="30">
        <v>16</v>
      </c>
      <c r="B22" s="30" t="s">
        <v>23</v>
      </c>
      <c r="C22" s="30" t="s">
        <v>131</v>
      </c>
      <c r="D22" s="30" t="s">
        <v>139</v>
      </c>
      <c r="E22" s="31" t="s">
        <v>106</v>
      </c>
      <c r="F22" s="31" t="s">
        <v>158</v>
      </c>
      <c r="G22" s="32" t="s">
        <v>64</v>
      </c>
      <c r="H22" s="31" t="s">
        <v>153</v>
      </c>
      <c r="I22" s="47" t="s">
        <v>159</v>
      </c>
      <c r="J22" s="48">
        <v>135</v>
      </c>
      <c r="K22" s="48">
        <v>135</v>
      </c>
      <c r="L22" s="48">
        <v>110</v>
      </c>
      <c r="M22" s="48">
        <v>25</v>
      </c>
      <c r="N22" s="30" t="s">
        <v>67</v>
      </c>
      <c r="O22" s="49">
        <v>1213</v>
      </c>
      <c r="P22" s="49">
        <v>4368</v>
      </c>
      <c r="Q22" s="49">
        <v>0</v>
      </c>
      <c r="R22" s="49">
        <v>0</v>
      </c>
      <c r="S22" s="55" t="s">
        <v>160</v>
      </c>
      <c r="T22" s="55" t="s">
        <v>72</v>
      </c>
      <c r="U22" s="30" t="s">
        <v>110</v>
      </c>
      <c r="V22" s="30" t="s">
        <v>69</v>
      </c>
      <c r="W22" s="30" t="s">
        <v>72</v>
      </c>
      <c r="X22" s="30" t="s">
        <v>72</v>
      </c>
      <c r="Y22" s="30" t="s">
        <v>72</v>
      </c>
      <c r="Z22" s="30" t="s">
        <v>73</v>
      </c>
      <c r="AA22" s="30" t="s">
        <v>143</v>
      </c>
      <c r="AB22" s="30" t="s">
        <v>69</v>
      </c>
      <c r="AC22" s="30"/>
      <c r="AD22" s="56"/>
    </row>
    <row r="23" s="4" customFormat="1" ht="102" spans="1:30">
      <c r="A23" s="30">
        <v>17</v>
      </c>
      <c r="B23" s="30" t="s">
        <v>23</v>
      </c>
      <c r="C23" s="30" t="s">
        <v>131</v>
      </c>
      <c r="D23" s="30" t="s">
        <v>161</v>
      </c>
      <c r="E23" s="31" t="s">
        <v>162</v>
      </c>
      <c r="F23" s="31" t="s">
        <v>163</v>
      </c>
      <c r="G23" s="32" t="s">
        <v>64</v>
      </c>
      <c r="H23" s="31" t="s">
        <v>65</v>
      </c>
      <c r="I23" s="47" t="s">
        <v>164</v>
      </c>
      <c r="J23" s="48">
        <v>400</v>
      </c>
      <c r="K23" s="48">
        <v>400</v>
      </c>
      <c r="L23" s="48">
        <v>300</v>
      </c>
      <c r="M23" s="48">
        <v>100</v>
      </c>
      <c r="N23" s="30" t="s">
        <v>67</v>
      </c>
      <c r="O23" s="49">
        <v>1828</v>
      </c>
      <c r="P23" s="49">
        <v>5937</v>
      </c>
      <c r="Q23" s="49">
        <v>1</v>
      </c>
      <c r="R23" s="49">
        <v>5</v>
      </c>
      <c r="S23" s="55" t="s">
        <v>165</v>
      </c>
      <c r="T23" s="55" t="s">
        <v>72</v>
      </c>
      <c r="U23" s="30" t="s">
        <v>123</v>
      </c>
      <c r="V23" s="30" t="s">
        <v>69</v>
      </c>
      <c r="W23" s="30" t="s">
        <v>72</v>
      </c>
      <c r="X23" s="30" t="s">
        <v>72</v>
      </c>
      <c r="Y23" s="30" t="s">
        <v>69</v>
      </c>
      <c r="Z23" s="30" t="s">
        <v>73</v>
      </c>
      <c r="AA23" s="30" t="s">
        <v>166</v>
      </c>
      <c r="AB23" s="30" t="s">
        <v>69</v>
      </c>
      <c r="AC23" s="30"/>
      <c r="AD23" s="56"/>
    </row>
    <row r="24" s="4" customFormat="1" ht="114.75" spans="1:30">
      <c r="A24" s="30">
        <v>18</v>
      </c>
      <c r="B24" s="30" t="s">
        <v>23</v>
      </c>
      <c r="C24" s="30" t="s">
        <v>131</v>
      </c>
      <c r="D24" s="30" t="s">
        <v>132</v>
      </c>
      <c r="E24" s="31" t="s">
        <v>162</v>
      </c>
      <c r="F24" s="31" t="s">
        <v>167</v>
      </c>
      <c r="G24" s="32" t="s">
        <v>64</v>
      </c>
      <c r="H24" s="31" t="s">
        <v>65</v>
      </c>
      <c r="I24" s="47" t="s">
        <v>168</v>
      </c>
      <c r="J24" s="48">
        <v>1100</v>
      </c>
      <c r="K24" s="48">
        <v>1100</v>
      </c>
      <c r="L24" s="48">
        <v>500</v>
      </c>
      <c r="M24" s="48">
        <v>600</v>
      </c>
      <c r="N24" s="30" t="s">
        <v>67</v>
      </c>
      <c r="O24" s="49">
        <v>1620</v>
      </c>
      <c r="P24" s="49">
        <v>5352</v>
      </c>
      <c r="Q24" s="49">
        <v>0</v>
      </c>
      <c r="R24" s="49">
        <v>0</v>
      </c>
      <c r="S24" s="55" t="s">
        <v>169</v>
      </c>
      <c r="T24" s="55" t="s">
        <v>72</v>
      </c>
      <c r="U24" s="30" t="s">
        <v>123</v>
      </c>
      <c r="V24" s="30" t="s">
        <v>69</v>
      </c>
      <c r="W24" s="30" t="s">
        <v>72</v>
      </c>
      <c r="X24" s="30" t="s">
        <v>72</v>
      </c>
      <c r="Y24" s="30" t="s">
        <v>69</v>
      </c>
      <c r="Z24" s="30" t="s">
        <v>73</v>
      </c>
      <c r="AA24" s="30" t="s">
        <v>138</v>
      </c>
      <c r="AB24" s="30" t="s">
        <v>69</v>
      </c>
      <c r="AC24" s="30"/>
      <c r="AD24" s="56"/>
    </row>
    <row r="25" s="4" customFormat="1" ht="51" spans="1:30">
      <c r="A25" s="30">
        <v>19</v>
      </c>
      <c r="B25" s="30" t="s">
        <v>23</v>
      </c>
      <c r="C25" s="30" t="s">
        <v>131</v>
      </c>
      <c r="D25" s="30" t="s">
        <v>170</v>
      </c>
      <c r="E25" s="31" t="s">
        <v>145</v>
      </c>
      <c r="F25" s="31" t="s">
        <v>171</v>
      </c>
      <c r="G25" s="32" t="s">
        <v>64</v>
      </c>
      <c r="H25" s="31" t="s">
        <v>153</v>
      </c>
      <c r="I25" s="47" t="s">
        <v>172</v>
      </c>
      <c r="J25" s="48">
        <v>125</v>
      </c>
      <c r="K25" s="48">
        <v>125</v>
      </c>
      <c r="L25" s="48">
        <v>110</v>
      </c>
      <c r="M25" s="48">
        <v>15</v>
      </c>
      <c r="N25" s="30" t="s">
        <v>67</v>
      </c>
      <c r="O25" s="49">
        <v>2650</v>
      </c>
      <c r="P25" s="49">
        <v>8150</v>
      </c>
      <c r="Q25" s="49">
        <v>0</v>
      </c>
      <c r="R25" s="49">
        <v>0</v>
      </c>
      <c r="S25" s="55" t="s">
        <v>173</v>
      </c>
      <c r="T25" s="55" t="s">
        <v>72</v>
      </c>
      <c r="U25" s="30" t="s">
        <v>110</v>
      </c>
      <c r="V25" s="30" t="s">
        <v>69</v>
      </c>
      <c r="W25" s="30" t="s">
        <v>72</v>
      </c>
      <c r="X25" s="30" t="s">
        <v>72</v>
      </c>
      <c r="Y25" s="30" t="s">
        <v>72</v>
      </c>
      <c r="Z25" s="30" t="s">
        <v>73</v>
      </c>
      <c r="AA25" s="30" t="s">
        <v>174</v>
      </c>
      <c r="AB25" s="30" t="s">
        <v>69</v>
      </c>
      <c r="AC25" s="30"/>
      <c r="AD25" s="56"/>
    </row>
    <row r="26" s="4" customFormat="1" ht="38.25" spans="1:30">
      <c r="A26" s="30">
        <v>20</v>
      </c>
      <c r="B26" s="30" t="s">
        <v>23</v>
      </c>
      <c r="C26" s="30" t="s">
        <v>131</v>
      </c>
      <c r="D26" s="30" t="s">
        <v>175</v>
      </c>
      <c r="E26" s="31" t="s">
        <v>100</v>
      </c>
      <c r="F26" s="31" t="s">
        <v>176</v>
      </c>
      <c r="G26" s="32" t="s">
        <v>64</v>
      </c>
      <c r="H26" s="31" t="s">
        <v>153</v>
      </c>
      <c r="I26" s="47" t="s">
        <v>177</v>
      </c>
      <c r="J26" s="48">
        <v>560</v>
      </c>
      <c r="K26" s="48">
        <v>560</v>
      </c>
      <c r="L26" s="48">
        <v>520</v>
      </c>
      <c r="M26" s="48">
        <v>40</v>
      </c>
      <c r="N26" s="30" t="s">
        <v>67</v>
      </c>
      <c r="O26" s="49">
        <v>667</v>
      </c>
      <c r="P26" s="49">
        <v>2152</v>
      </c>
      <c r="Q26" s="49">
        <v>0</v>
      </c>
      <c r="R26" s="49">
        <v>0</v>
      </c>
      <c r="S26" s="55" t="s">
        <v>178</v>
      </c>
      <c r="T26" s="55" t="s">
        <v>72</v>
      </c>
      <c r="U26" s="30" t="s">
        <v>179</v>
      </c>
      <c r="V26" s="30" t="s">
        <v>69</v>
      </c>
      <c r="W26" s="30" t="s">
        <v>72</v>
      </c>
      <c r="X26" s="30" t="s">
        <v>69</v>
      </c>
      <c r="Y26" s="30" t="s">
        <v>69</v>
      </c>
      <c r="Z26" s="30" t="s">
        <v>73</v>
      </c>
      <c r="AA26" s="30" t="s">
        <v>180</v>
      </c>
      <c r="AB26" s="30" t="s">
        <v>69</v>
      </c>
      <c r="AC26" s="30"/>
      <c r="AD26" s="56"/>
    </row>
    <row r="27" s="4" customFormat="1" ht="38.25" spans="1:30">
      <c r="A27" s="30">
        <v>21</v>
      </c>
      <c r="B27" s="30" t="s">
        <v>23</v>
      </c>
      <c r="C27" s="30" t="s">
        <v>131</v>
      </c>
      <c r="D27" s="30" t="s">
        <v>175</v>
      </c>
      <c r="E27" s="31" t="s">
        <v>119</v>
      </c>
      <c r="F27" s="31" t="s">
        <v>181</v>
      </c>
      <c r="G27" s="32" t="s">
        <v>64</v>
      </c>
      <c r="H27" s="31" t="s">
        <v>65</v>
      </c>
      <c r="I27" s="47" t="s">
        <v>182</v>
      </c>
      <c r="J27" s="48">
        <v>520</v>
      </c>
      <c r="K27" s="48">
        <v>520</v>
      </c>
      <c r="L27" s="48">
        <v>490</v>
      </c>
      <c r="M27" s="48">
        <v>30</v>
      </c>
      <c r="N27" s="30" t="s">
        <v>67</v>
      </c>
      <c r="O27" s="49">
        <v>2523</v>
      </c>
      <c r="P27" s="49">
        <v>8034</v>
      </c>
      <c r="Q27" s="49">
        <v>0</v>
      </c>
      <c r="R27" s="49">
        <v>0</v>
      </c>
      <c r="S27" s="55" t="s">
        <v>178</v>
      </c>
      <c r="T27" s="55" t="s">
        <v>72</v>
      </c>
      <c r="U27" s="30" t="s">
        <v>183</v>
      </c>
      <c r="V27" s="30" t="s">
        <v>69</v>
      </c>
      <c r="W27" s="30" t="s">
        <v>72</v>
      </c>
      <c r="X27" s="30" t="s">
        <v>69</v>
      </c>
      <c r="Y27" s="30" t="s">
        <v>69</v>
      </c>
      <c r="Z27" s="30" t="s">
        <v>73</v>
      </c>
      <c r="AA27" s="30" t="s">
        <v>180</v>
      </c>
      <c r="AB27" s="30" t="s">
        <v>69</v>
      </c>
      <c r="AC27" s="30"/>
      <c r="AD27" s="56"/>
    </row>
    <row r="28" s="4" customFormat="1" ht="51" spans="1:30">
      <c r="A28" s="30">
        <v>22</v>
      </c>
      <c r="B28" s="30" t="s">
        <v>23</v>
      </c>
      <c r="C28" s="30" t="s">
        <v>131</v>
      </c>
      <c r="D28" s="30" t="s">
        <v>144</v>
      </c>
      <c r="E28" s="34" t="s">
        <v>151</v>
      </c>
      <c r="F28" s="31" t="s">
        <v>184</v>
      </c>
      <c r="G28" s="32" t="s">
        <v>64</v>
      </c>
      <c r="H28" s="31" t="s">
        <v>65</v>
      </c>
      <c r="I28" s="47" t="s">
        <v>185</v>
      </c>
      <c r="J28" s="48">
        <v>80</v>
      </c>
      <c r="K28" s="48">
        <v>80</v>
      </c>
      <c r="L28" s="48">
        <v>70</v>
      </c>
      <c r="M28" s="48">
        <v>10</v>
      </c>
      <c r="N28" s="34" t="s">
        <v>186</v>
      </c>
      <c r="O28" s="49">
        <v>110</v>
      </c>
      <c r="P28" s="49">
        <v>530</v>
      </c>
      <c r="Q28" s="49">
        <v>1</v>
      </c>
      <c r="R28" s="49">
        <v>3</v>
      </c>
      <c r="S28" s="55" t="s">
        <v>187</v>
      </c>
      <c r="T28" s="55" t="s">
        <v>72</v>
      </c>
      <c r="U28" s="30" t="s">
        <v>123</v>
      </c>
      <c r="V28" s="30" t="s">
        <v>69</v>
      </c>
      <c r="W28" s="30" t="s">
        <v>72</v>
      </c>
      <c r="X28" s="30" t="s">
        <v>69</v>
      </c>
      <c r="Y28" s="30" t="s">
        <v>69</v>
      </c>
      <c r="Z28" s="30" t="s">
        <v>188</v>
      </c>
      <c r="AA28" s="30" t="s">
        <v>149</v>
      </c>
      <c r="AB28" s="30" t="s">
        <v>69</v>
      </c>
      <c r="AC28" s="30"/>
      <c r="AD28" s="56"/>
    </row>
    <row r="29" s="4" customFormat="1" ht="63.75" spans="1:30">
      <c r="A29" s="30">
        <v>23</v>
      </c>
      <c r="B29" s="30" t="s">
        <v>23</v>
      </c>
      <c r="C29" s="30" t="s">
        <v>189</v>
      </c>
      <c r="D29" s="30" t="s">
        <v>190</v>
      </c>
      <c r="E29" s="31" t="s">
        <v>162</v>
      </c>
      <c r="F29" s="31" t="s">
        <v>191</v>
      </c>
      <c r="G29" s="32" t="s">
        <v>64</v>
      </c>
      <c r="H29" s="31" t="s">
        <v>65</v>
      </c>
      <c r="I29" s="47" t="s">
        <v>192</v>
      </c>
      <c r="J29" s="48">
        <v>400</v>
      </c>
      <c r="K29" s="48">
        <v>400</v>
      </c>
      <c r="L29" s="48">
        <v>270</v>
      </c>
      <c r="M29" s="48">
        <v>130</v>
      </c>
      <c r="N29" s="30" t="s">
        <v>67</v>
      </c>
      <c r="O29" s="49">
        <v>2136</v>
      </c>
      <c r="P29" s="49">
        <v>5915</v>
      </c>
      <c r="Q29" s="49">
        <v>0</v>
      </c>
      <c r="R29" s="49">
        <v>0</v>
      </c>
      <c r="S29" s="55" t="s">
        <v>193</v>
      </c>
      <c r="T29" s="55" t="s">
        <v>72</v>
      </c>
      <c r="U29" s="30" t="s">
        <v>79</v>
      </c>
      <c r="V29" s="30" t="s">
        <v>69</v>
      </c>
      <c r="W29" s="30" t="s">
        <v>72</v>
      </c>
      <c r="X29" s="30" t="s">
        <v>72</v>
      </c>
      <c r="Y29" s="30" t="s">
        <v>69</v>
      </c>
      <c r="Z29" s="30" t="s">
        <v>73</v>
      </c>
      <c r="AA29" s="30" t="s">
        <v>194</v>
      </c>
      <c r="AB29" s="30" t="s">
        <v>69</v>
      </c>
      <c r="AC29" s="30"/>
      <c r="AD29" s="56"/>
    </row>
    <row r="30" s="4" customFormat="1" ht="76.5" spans="1:30">
      <c r="A30" s="30">
        <v>24</v>
      </c>
      <c r="B30" s="30" t="s">
        <v>23</v>
      </c>
      <c r="C30" s="30" t="s">
        <v>189</v>
      </c>
      <c r="D30" s="30" t="s">
        <v>195</v>
      </c>
      <c r="E30" s="31" t="s">
        <v>119</v>
      </c>
      <c r="F30" s="31" t="s">
        <v>196</v>
      </c>
      <c r="G30" s="32" t="s">
        <v>64</v>
      </c>
      <c r="H30" s="31" t="s">
        <v>65</v>
      </c>
      <c r="I30" s="47" t="s">
        <v>197</v>
      </c>
      <c r="J30" s="48">
        <v>200</v>
      </c>
      <c r="K30" s="48">
        <v>200</v>
      </c>
      <c r="L30" s="48">
        <v>130</v>
      </c>
      <c r="M30" s="48">
        <v>70</v>
      </c>
      <c r="N30" s="30" t="s">
        <v>67</v>
      </c>
      <c r="O30" s="49">
        <v>137</v>
      </c>
      <c r="P30" s="49">
        <v>667</v>
      </c>
      <c r="Q30" s="49">
        <v>1</v>
      </c>
      <c r="R30" s="49">
        <v>3</v>
      </c>
      <c r="S30" s="55" t="s">
        <v>198</v>
      </c>
      <c r="T30" s="55" t="s">
        <v>72</v>
      </c>
      <c r="U30" s="30" t="s">
        <v>110</v>
      </c>
      <c r="V30" s="30" t="s">
        <v>69</v>
      </c>
      <c r="W30" s="30" t="s">
        <v>72</v>
      </c>
      <c r="X30" s="30" t="s">
        <v>72</v>
      </c>
      <c r="Y30" s="30" t="s">
        <v>69</v>
      </c>
      <c r="Z30" s="30" t="s">
        <v>73</v>
      </c>
      <c r="AA30" s="30" t="s">
        <v>199</v>
      </c>
      <c r="AB30" s="30" t="s">
        <v>69</v>
      </c>
      <c r="AC30" s="30"/>
      <c r="AD30" s="56"/>
    </row>
    <row r="31" s="4" customFormat="1" ht="114.75" spans="1:30">
      <c r="A31" s="30">
        <v>25</v>
      </c>
      <c r="B31" s="30" t="s">
        <v>23</v>
      </c>
      <c r="C31" s="30" t="s">
        <v>189</v>
      </c>
      <c r="D31" s="30" t="s">
        <v>200</v>
      </c>
      <c r="E31" s="34" t="s">
        <v>201</v>
      </c>
      <c r="F31" s="31" t="s">
        <v>202</v>
      </c>
      <c r="G31" s="32" t="s">
        <v>64</v>
      </c>
      <c r="H31" s="31" t="s">
        <v>65</v>
      </c>
      <c r="I31" s="47" t="s">
        <v>203</v>
      </c>
      <c r="J31" s="48">
        <v>120</v>
      </c>
      <c r="K31" s="48">
        <v>120</v>
      </c>
      <c r="L31" s="48">
        <v>70</v>
      </c>
      <c r="M31" s="48">
        <v>50</v>
      </c>
      <c r="N31" s="30" t="s">
        <v>67</v>
      </c>
      <c r="O31" s="49">
        <v>1786</v>
      </c>
      <c r="P31" s="49">
        <v>5780</v>
      </c>
      <c r="Q31" s="49">
        <v>0</v>
      </c>
      <c r="R31" s="49">
        <v>0</v>
      </c>
      <c r="S31" s="55" t="s">
        <v>204</v>
      </c>
      <c r="T31" s="55" t="s">
        <v>72</v>
      </c>
      <c r="U31" s="30" t="s">
        <v>79</v>
      </c>
      <c r="V31" s="30" t="s">
        <v>69</v>
      </c>
      <c r="W31" s="30" t="s">
        <v>72</v>
      </c>
      <c r="X31" s="30" t="s">
        <v>72</v>
      </c>
      <c r="Y31" s="30" t="s">
        <v>69</v>
      </c>
      <c r="Z31" s="30" t="s">
        <v>73</v>
      </c>
      <c r="AA31" s="30" t="s">
        <v>205</v>
      </c>
      <c r="AB31" s="30" t="s">
        <v>69</v>
      </c>
      <c r="AC31" s="30"/>
      <c r="AD31" s="56"/>
    </row>
    <row r="32" s="4" customFormat="1" ht="76.5" spans="1:30">
      <c r="A32" s="30">
        <v>26</v>
      </c>
      <c r="B32" s="30" t="s">
        <v>23</v>
      </c>
      <c r="C32" s="30" t="s">
        <v>189</v>
      </c>
      <c r="D32" s="30" t="s">
        <v>206</v>
      </c>
      <c r="E32" s="31" t="s">
        <v>119</v>
      </c>
      <c r="F32" s="31" t="s">
        <v>207</v>
      </c>
      <c r="G32" s="32" t="s">
        <v>64</v>
      </c>
      <c r="H32" s="31" t="s">
        <v>65</v>
      </c>
      <c r="I32" s="47" t="s">
        <v>208</v>
      </c>
      <c r="J32" s="48">
        <v>150</v>
      </c>
      <c r="K32" s="48">
        <v>150</v>
      </c>
      <c r="L32" s="48">
        <v>70</v>
      </c>
      <c r="M32" s="48">
        <v>80</v>
      </c>
      <c r="N32" s="30" t="s">
        <v>67</v>
      </c>
      <c r="O32" s="49">
        <v>93</v>
      </c>
      <c r="P32" s="49">
        <v>336</v>
      </c>
      <c r="Q32" s="49">
        <v>2</v>
      </c>
      <c r="R32" s="49">
        <v>7</v>
      </c>
      <c r="S32" s="55" t="s">
        <v>209</v>
      </c>
      <c r="T32" s="55" t="s">
        <v>72</v>
      </c>
      <c r="U32" s="30" t="s">
        <v>110</v>
      </c>
      <c r="V32" s="30" t="s">
        <v>69</v>
      </c>
      <c r="W32" s="30" t="s">
        <v>72</v>
      </c>
      <c r="X32" s="30" t="s">
        <v>72</v>
      </c>
      <c r="Y32" s="30" t="s">
        <v>69</v>
      </c>
      <c r="Z32" s="30" t="s">
        <v>73</v>
      </c>
      <c r="AA32" s="30" t="s">
        <v>210</v>
      </c>
      <c r="AB32" s="30" t="s">
        <v>69</v>
      </c>
      <c r="AC32" s="30"/>
      <c r="AD32" s="56"/>
    </row>
    <row r="33" s="4" customFormat="1" ht="63.75" spans="1:30">
      <c r="A33" s="30">
        <v>27</v>
      </c>
      <c r="B33" s="30" t="s">
        <v>23</v>
      </c>
      <c r="C33" s="30" t="s">
        <v>189</v>
      </c>
      <c r="D33" s="30" t="s">
        <v>211</v>
      </c>
      <c r="E33" s="31" t="s">
        <v>119</v>
      </c>
      <c r="F33" s="31" t="s">
        <v>212</v>
      </c>
      <c r="G33" s="32" t="s">
        <v>64</v>
      </c>
      <c r="H33" s="31" t="s">
        <v>65</v>
      </c>
      <c r="I33" s="47" t="s">
        <v>213</v>
      </c>
      <c r="J33" s="48">
        <v>102.12</v>
      </c>
      <c r="K33" s="48">
        <v>102.12</v>
      </c>
      <c r="L33" s="48">
        <v>70</v>
      </c>
      <c r="M33" s="48">
        <v>32.12</v>
      </c>
      <c r="N33" s="30" t="s">
        <v>67</v>
      </c>
      <c r="O33" s="49">
        <v>370</v>
      </c>
      <c r="P33" s="49">
        <v>1100</v>
      </c>
      <c r="Q33" s="49">
        <v>17</v>
      </c>
      <c r="R33" s="49">
        <v>57</v>
      </c>
      <c r="S33" s="55" t="s">
        <v>214</v>
      </c>
      <c r="T33" s="55" t="s">
        <v>72</v>
      </c>
      <c r="U33" s="30" t="s">
        <v>110</v>
      </c>
      <c r="V33" s="30" t="s">
        <v>69</v>
      </c>
      <c r="W33" s="30" t="s">
        <v>72</v>
      </c>
      <c r="X33" s="30" t="s">
        <v>72</v>
      </c>
      <c r="Y33" s="30" t="s">
        <v>69</v>
      </c>
      <c r="Z33" s="30" t="s">
        <v>73</v>
      </c>
      <c r="AA33" s="30" t="s">
        <v>215</v>
      </c>
      <c r="AB33" s="30" t="s">
        <v>69</v>
      </c>
      <c r="AC33" s="30"/>
      <c r="AD33" s="56"/>
    </row>
    <row r="34" s="4" customFormat="1" ht="63.75" spans="1:30">
      <c r="A34" s="30">
        <v>28</v>
      </c>
      <c r="B34" s="30" t="s">
        <v>23</v>
      </c>
      <c r="C34" s="30" t="s">
        <v>189</v>
      </c>
      <c r="D34" s="30" t="s">
        <v>216</v>
      </c>
      <c r="E34" s="31" t="s">
        <v>217</v>
      </c>
      <c r="F34" s="31" t="s">
        <v>218</v>
      </c>
      <c r="G34" s="32" t="s">
        <v>64</v>
      </c>
      <c r="H34" s="31" t="s">
        <v>65</v>
      </c>
      <c r="I34" s="47" t="s">
        <v>219</v>
      </c>
      <c r="J34" s="48">
        <v>32.6</v>
      </c>
      <c r="K34" s="48">
        <v>32.6</v>
      </c>
      <c r="L34" s="48">
        <v>30</v>
      </c>
      <c r="M34" s="48">
        <v>2.6</v>
      </c>
      <c r="N34" s="34" t="s">
        <v>220</v>
      </c>
      <c r="O34" s="49">
        <v>1568</v>
      </c>
      <c r="P34" s="49">
        <v>4886</v>
      </c>
      <c r="Q34" s="49">
        <v>0</v>
      </c>
      <c r="R34" s="49">
        <v>0</v>
      </c>
      <c r="S34" s="55" t="s">
        <v>221</v>
      </c>
      <c r="T34" s="55" t="s">
        <v>72</v>
      </c>
      <c r="U34" s="30" t="s">
        <v>79</v>
      </c>
      <c r="V34" s="30" t="s">
        <v>69</v>
      </c>
      <c r="W34" s="30" t="s">
        <v>72</v>
      </c>
      <c r="X34" s="30" t="s">
        <v>72</v>
      </c>
      <c r="Y34" s="30" t="s">
        <v>69</v>
      </c>
      <c r="Z34" s="30" t="s">
        <v>222</v>
      </c>
      <c r="AA34" s="30" t="s">
        <v>223</v>
      </c>
      <c r="AB34" s="30" t="s">
        <v>69</v>
      </c>
      <c r="AC34" s="30"/>
      <c r="AD34" s="56"/>
    </row>
    <row r="35" s="4" customFormat="1" ht="63.75" spans="1:30">
      <c r="A35" s="30">
        <v>29</v>
      </c>
      <c r="B35" s="30" t="s">
        <v>23</v>
      </c>
      <c r="C35" s="30" t="s">
        <v>189</v>
      </c>
      <c r="D35" s="30" t="s">
        <v>200</v>
      </c>
      <c r="E35" s="34" t="s">
        <v>224</v>
      </c>
      <c r="F35" s="31" t="s">
        <v>225</v>
      </c>
      <c r="G35" s="32" t="s">
        <v>64</v>
      </c>
      <c r="H35" s="31" t="s">
        <v>65</v>
      </c>
      <c r="I35" s="47" t="s">
        <v>226</v>
      </c>
      <c r="J35" s="48">
        <v>102.7</v>
      </c>
      <c r="K35" s="48">
        <v>102.7</v>
      </c>
      <c r="L35" s="48">
        <v>70</v>
      </c>
      <c r="M35" s="48">
        <v>32.7</v>
      </c>
      <c r="N35" s="34" t="s">
        <v>220</v>
      </c>
      <c r="O35" s="49">
        <v>413</v>
      </c>
      <c r="P35" s="49">
        <v>1298</v>
      </c>
      <c r="Q35" s="49">
        <v>0</v>
      </c>
      <c r="R35" s="49">
        <v>0</v>
      </c>
      <c r="S35" s="55" t="s">
        <v>227</v>
      </c>
      <c r="T35" s="55" t="s">
        <v>72</v>
      </c>
      <c r="U35" s="30" t="s">
        <v>79</v>
      </c>
      <c r="V35" s="30" t="s">
        <v>69</v>
      </c>
      <c r="W35" s="30" t="s">
        <v>72</v>
      </c>
      <c r="X35" s="30" t="s">
        <v>72</v>
      </c>
      <c r="Y35" s="30" t="s">
        <v>72</v>
      </c>
      <c r="Z35" s="30" t="s">
        <v>222</v>
      </c>
      <c r="AA35" s="30" t="s">
        <v>205</v>
      </c>
      <c r="AB35" s="30" t="s">
        <v>69</v>
      </c>
      <c r="AC35" s="30"/>
      <c r="AD35" s="56"/>
    </row>
    <row r="36" s="4" customFormat="1" ht="51" spans="1:30">
      <c r="A36" s="30">
        <v>30</v>
      </c>
      <c r="B36" s="30" t="s">
        <v>23</v>
      </c>
      <c r="C36" s="30" t="s">
        <v>189</v>
      </c>
      <c r="D36" s="30" t="s">
        <v>190</v>
      </c>
      <c r="E36" s="31" t="s">
        <v>119</v>
      </c>
      <c r="F36" s="31" t="s">
        <v>228</v>
      </c>
      <c r="G36" s="32" t="s">
        <v>64</v>
      </c>
      <c r="H36" s="31" t="s">
        <v>65</v>
      </c>
      <c r="I36" s="47" t="s">
        <v>229</v>
      </c>
      <c r="J36" s="48">
        <v>412.5</v>
      </c>
      <c r="K36" s="48">
        <v>412.5</v>
      </c>
      <c r="L36" s="48">
        <v>50</v>
      </c>
      <c r="M36" s="48">
        <v>362.5</v>
      </c>
      <c r="N36" s="30" t="s">
        <v>67</v>
      </c>
      <c r="O36" s="49">
        <v>2136</v>
      </c>
      <c r="P36" s="49">
        <v>5915</v>
      </c>
      <c r="Q36" s="49">
        <v>0</v>
      </c>
      <c r="R36" s="49">
        <v>0</v>
      </c>
      <c r="S36" s="55" t="s">
        <v>230</v>
      </c>
      <c r="T36" s="55" t="s">
        <v>72</v>
      </c>
      <c r="U36" s="30" t="s">
        <v>110</v>
      </c>
      <c r="V36" s="30" t="s">
        <v>69</v>
      </c>
      <c r="W36" s="30" t="s">
        <v>72</v>
      </c>
      <c r="X36" s="30" t="s">
        <v>72</v>
      </c>
      <c r="Y36" s="30" t="s">
        <v>69</v>
      </c>
      <c r="Z36" s="30" t="s">
        <v>73</v>
      </c>
      <c r="AA36" s="30" t="s">
        <v>194</v>
      </c>
      <c r="AB36" s="30" t="s">
        <v>69</v>
      </c>
      <c r="AC36" s="30"/>
      <c r="AD36" s="56"/>
    </row>
    <row r="37" s="4" customFormat="1" ht="25.5" spans="1:30">
      <c r="A37" s="30">
        <v>31</v>
      </c>
      <c r="B37" s="30" t="s">
        <v>23</v>
      </c>
      <c r="C37" s="30" t="s">
        <v>117</v>
      </c>
      <c r="D37" s="30" t="s">
        <v>231</v>
      </c>
      <c r="E37" s="34" t="s">
        <v>232</v>
      </c>
      <c r="F37" s="31" t="s">
        <v>233</v>
      </c>
      <c r="G37" s="32" t="s">
        <v>64</v>
      </c>
      <c r="H37" s="31" t="s">
        <v>65</v>
      </c>
      <c r="I37" s="47" t="s">
        <v>234</v>
      </c>
      <c r="J37" s="48">
        <v>80</v>
      </c>
      <c r="K37" s="48">
        <v>80</v>
      </c>
      <c r="L37" s="48">
        <v>80</v>
      </c>
      <c r="M37" s="48"/>
      <c r="N37" s="30" t="s">
        <v>67</v>
      </c>
      <c r="O37" s="49">
        <v>454</v>
      </c>
      <c r="P37" s="49">
        <v>1511</v>
      </c>
      <c r="Q37" s="49">
        <v>17</v>
      </c>
      <c r="R37" s="49">
        <v>54</v>
      </c>
      <c r="S37" s="55" t="s">
        <v>235</v>
      </c>
      <c r="T37" s="55" t="s">
        <v>72</v>
      </c>
      <c r="U37" s="30" t="s">
        <v>236</v>
      </c>
      <c r="V37" s="30" t="s">
        <v>69</v>
      </c>
      <c r="W37" s="30" t="s">
        <v>72</v>
      </c>
      <c r="X37" s="30" t="s">
        <v>72</v>
      </c>
      <c r="Y37" s="30" t="s">
        <v>72</v>
      </c>
      <c r="Z37" s="30" t="s">
        <v>73</v>
      </c>
      <c r="AA37" s="30" t="s">
        <v>237</v>
      </c>
      <c r="AB37" s="30" t="s">
        <v>69</v>
      </c>
      <c r="AC37" s="30"/>
      <c r="AD37" s="56"/>
    </row>
    <row r="38" s="4" customFormat="1" ht="63.75" spans="1:30">
      <c r="A38" s="30">
        <v>32</v>
      </c>
      <c r="B38" s="30" t="s">
        <v>23</v>
      </c>
      <c r="C38" s="30" t="s">
        <v>117</v>
      </c>
      <c r="D38" s="30" t="s">
        <v>238</v>
      </c>
      <c r="E38" s="34" t="s">
        <v>151</v>
      </c>
      <c r="F38" s="31" t="s">
        <v>239</v>
      </c>
      <c r="G38" s="32" t="s">
        <v>64</v>
      </c>
      <c r="H38" s="31" t="s">
        <v>65</v>
      </c>
      <c r="I38" s="47" t="s">
        <v>240</v>
      </c>
      <c r="J38" s="48">
        <v>71</v>
      </c>
      <c r="K38" s="48">
        <v>71</v>
      </c>
      <c r="L38" s="48">
        <v>70</v>
      </c>
      <c r="M38" s="48">
        <v>1</v>
      </c>
      <c r="N38" s="34" t="s">
        <v>186</v>
      </c>
      <c r="O38" s="49">
        <v>787</v>
      </c>
      <c r="P38" s="49">
        <v>2289</v>
      </c>
      <c r="Q38" s="49">
        <v>148</v>
      </c>
      <c r="R38" s="49">
        <v>503</v>
      </c>
      <c r="S38" s="55" t="s">
        <v>187</v>
      </c>
      <c r="T38" s="55" t="s">
        <v>72</v>
      </c>
      <c r="U38" s="30" t="s">
        <v>79</v>
      </c>
      <c r="V38" s="30" t="s">
        <v>69</v>
      </c>
      <c r="W38" s="30" t="s">
        <v>72</v>
      </c>
      <c r="X38" s="30" t="s">
        <v>72</v>
      </c>
      <c r="Y38" s="30" t="s">
        <v>69</v>
      </c>
      <c r="Z38" s="30" t="s">
        <v>188</v>
      </c>
      <c r="AA38" s="30" t="s">
        <v>241</v>
      </c>
      <c r="AB38" s="30" t="s">
        <v>69</v>
      </c>
      <c r="AC38" s="30"/>
      <c r="AD38" s="56"/>
    </row>
    <row r="39" s="4" customFormat="1" ht="102" spans="1:30">
      <c r="A39" s="30">
        <v>33</v>
      </c>
      <c r="B39" s="30" t="s">
        <v>23</v>
      </c>
      <c r="C39" s="30" t="s">
        <v>117</v>
      </c>
      <c r="D39" s="30" t="s">
        <v>242</v>
      </c>
      <c r="E39" s="34" t="s">
        <v>151</v>
      </c>
      <c r="F39" s="31" t="s">
        <v>243</v>
      </c>
      <c r="G39" s="32" t="s">
        <v>64</v>
      </c>
      <c r="H39" s="31" t="s">
        <v>65</v>
      </c>
      <c r="I39" s="47" t="s">
        <v>244</v>
      </c>
      <c r="J39" s="48">
        <v>80</v>
      </c>
      <c r="K39" s="48">
        <v>80</v>
      </c>
      <c r="L39" s="48">
        <v>70</v>
      </c>
      <c r="M39" s="48">
        <v>10</v>
      </c>
      <c r="N39" s="34" t="s">
        <v>186</v>
      </c>
      <c r="O39" s="49">
        <v>2100</v>
      </c>
      <c r="P39" s="49">
        <v>7000</v>
      </c>
      <c r="Q39" s="49">
        <v>1</v>
      </c>
      <c r="R39" s="49">
        <v>4</v>
      </c>
      <c r="S39" s="55" t="s">
        <v>187</v>
      </c>
      <c r="T39" s="55" t="s">
        <v>72</v>
      </c>
      <c r="U39" s="30" t="s">
        <v>245</v>
      </c>
      <c r="V39" s="30" t="s">
        <v>69</v>
      </c>
      <c r="W39" s="30" t="s">
        <v>72</v>
      </c>
      <c r="X39" s="30" t="s">
        <v>72</v>
      </c>
      <c r="Y39" s="30" t="s">
        <v>69</v>
      </c>
      <c r="Z39" s="30" t="s">
        <v>188</v>
      </c>
      <c r="AA39" s="30" t="s">
        <v>246</v>
      </c>
      <c r="AB39" s="30" t="s">
        <v>69</v>
      </c>
      <c r="AC39" s="30"/>
      <c r="AD39" s="56"/>
    </row>
    <row r="40" s="4" customFormat="1" ht="63.75" spans="1:30">
      <c r="A40" s="30">
        <v>34</v>
      </c>
      <c r="B40" s="30" t="s">
        <v>23</v>
      </c>
      <c r="C40" s="30" t="s">
        <v>117</v>
      </c>
      <c r="D40" s="30" t="s">
        <v>247</v>
      </c>
      <c r="E40" s="34" t="s">
        <v>201</v>
      </c>
      <c r="F40" s="31" t="s">
        <v>248</v>
      </c>
      <c r="G40" s="32" t="s">
        <v>64</v>
      </c>
      <c r="H40" s="31" t="s">
        <v>65</v>
      </c>
      <c r="I40" s="47" t="s">
        <v>249</v>
      </c>
      <c r="J40" s="48">
        <v>48</v>
      </c>
      <c r="K40" s="48">
        <v>48</v>
      </c>
      <c r="L40" s="48">
        <v>48</v>
      </c>
      <c r="M40" s="48">
        <v>0</v>
      </c>
      <c r="N40" s="30" t="s">
        <v>67</v>
      </c>
      <c r="O40" s="49">
        <v>1552</v>
      </c>
      <c r="P40" s="49">
        <v>4235</v>
      </c>
      <c r="Q40" s="49">
        <v>1</v>
      </c>
      <c r="R40" s="49">
        <v>4</v>
      </c>
      <c r="S40" s="55" t="s">
        <v>250</v>
      </c>
      <c r="T40" s="55" t="s">
        <v>72</v>
      </c>
      <c r="U40" s="30" t="s">
        <v>79</v>
      </c>
      <c r="V40" s="30" t="s">
        <v>69</v>
      </c>
      <c r="W40" s="30" t="s">
        <v>72</v>
      </c>
      <c r="X40" s="30" t="s">
        <v>72</v>
      </c>
      <c r="Y40" s="30" t="s">
        <v>69</v>
      </c>
      <c r="Z40" s="30" t="s">
        <v>73</v>
      </c>
      <c r="AA40" s="30" t="s">
        <v>251</v>
      </c>
      <c r="AB40" s="30" t="s">
        <v>69</v>
      </c>
      <c r="AC40" s="30"/>
      <c r="AD40" s="56"/>
    </row>
    <row r="41" s="4" customFormat="1" ht="38.25" spans="1:30">
      <c r="A41" s="30">
        <v>35</v>
      </c>
      <c r="B41" s="30" t="s">
        <v>23</v>
      </c>
      <c r="C41" s="30" t="s">
        <v>117</v>
      </c>
      <c r="D41" s="30" t="s">
        <v>252</v>
      </c>
      <c r="E41" s="31" t="s">
        <v>119</v>
      </c>
      <c r="F41" s="31" t="s">
        <v>253</v>
      </c>
      <c r="G41" s="32" t="s">
        <v>64</v>
      </c>
      <c r="H41" s="31" t="s">
        <v>65</v>
      </c>
      <c r="I41" s="47" t="s">
        <v>254</v>
      </c>
      <c r="J41" s="48">
        <v>80</v>
      </c>
      <c r="K41" s="48">
        <v>80</v>
      </c>
      <c r="L41" s="48">
        <v>55</v>
      </c>
      <c r="M41" s="48">
        <v>25</v>
      </c>
      <c r="N41" s="30" t="s">
        <v>67</v>
      </c>
      <c r="O41" s="49">
        <v>2356</v>
      </c>
      <c r="P41" s="49">
        <v>6326</v>
      </c>
      <c r="Q41" s="49">
        <v>1</v>
      </c>
      <c r="R41" s="49">
        <v>6</v>
      </c>
      <c r="S41" s="55" t="s">
        <v>255</v>
      </c>
      <c r="T41" s="55" t="s">
        <v>72</v>
      </c>
      <c r="U41" s="30" t="s">
        <v>79</v>
      </c>
      <c r="V41" s="30" t="s">
        <v>69</v>
      </c>
      <c r="W41" s="30" t="s">
        <v>72</v>
      </c>
      <c r="X41" s="30" t="s">
        <v>72</v>
      </c>
      <c r="Y41" s="30" t="s">
        <v>69</v>
      </c>
      <c r="Z41" s="30" t="s">
        <v>73</v>
      </c>
      <c r="AA41" s="30" t="s">
        <v>256</v>
      </c>
      <c r="AB41" s="30" t="s">
        <v>69</v>
      </c>
      <c r="AC41" s="30"/>
      <c r="AD41" s="56"/>
    </row>
    <row r="42" s="4" customFormat="1" ht="25.5" spans="1:30">
      <c r="A42" s="30">
        <v>36</v>
      </c>
      <c r="B42" s="30" t="s">
        <v>23</v>
      </c>
      <c r="C42" s="30" t="s">
        <v>117</v>
      </c>
      <c r="D42" s="30" t="s">
        <v>252</v>
      </c>
      <c r="E42" s="34" t="s">
        <v>232</v>
      </c>
      <c r="F42" s="31" t="s">
        <v>257</v>
      </c>
      <c r="G42" s="32" t="s">
        <v>64</v>
      </c>
      <c r="H42" s="31" t="s">
        <v>65</v>
      </c>
      <c r="I42" s="47" t="s">
        <v>258</v>
      </c>
      <c r="J42" s="48">
        <v>100</v>
      </c>
      <c r="K42" s="48">
        <v>100</v>
      </c>
      <c r="L42" s="48">
        <v>100</v>
      </c>
      <c r="M42" s="48">
        <v>0</v>
      </c>
      <c r="N42" s="30" t="s">
        <v>67</v>
      </c>
      <c r="O42" s="49">
        <v>2356</v>
      </c>
      <c r="P42" s="49">
        <v>6326</v>
      </c>
      <c r="Q42" s="49">
        <v>1</v>
      </c>
      <c r="R42" s="49">
        <v>6</v>
      </c>
      <c r="S42" s="55" t="s">
        <v>259</v>
      </c>
      <c r="T42" s="55" t="s">
        <v>72</v>
      </c>
      <c r="U42" s="30" t="s">
        <v>260</v>
      </c>
      <c r="V42" s="30" t="s">
        <v>69</v>
      </c>
      <c r="W42" s="30" t="s">
        <v>72</v>
      </c>
      <c r="X42" s="30" t="s">
        <v>72</v>
      </c>
      <c r="Y42" s="30" t="s">
        <v>72</v>
      </c>
      <c r="Z42" s="30" t="s">
        <v>73</v>
      </c>
      <c r="AA42" s="30" t="s">
        <v>256</v>
      </c>
      <c r="AB42" s="30" t="s">
        <v>69</v>
      </c>
      <c r="AC42" s="30"/>
      <c r="AD42" s="56"/>
    </row>
    <row r="43" s="4" customFormat="1" ht="38.25" spans="1:30">
      <c r="A43" s="30">
        <v>37</v>
      </c>
      <c r="B43" s="30" t="s">
        <v>23</v>
      </c>
      <c r="C43" s="30" t="s">
        <v>117</v>
      </c>
      <c r="D43" s="30" t="s">
        <v>261</v>
      </c>
      <c r="E43" s="31" t="s">
        <v>113</v>
      </c>
      <c r="F43" s="31" t="s">
        <v>262</v>
      </c>
      <c r="G43" s="32" t="s">
        <v>64</v>
      </c>
      <c r="H43" s="31" t="s">
        <v>65</v>
      </c>
      <c r="I43" s="47" t="s">
        <v>263</v>
      </c>
      <c r="J43" s="48">
        <v>98</v>
      </c>
      <c r="K43" s="48">
        <v>98</v>
      </c>
      <c r="L43" s="48">
        <v>58</v>
      </c>
      <c r="M43" s="48">
        <v>40</v>
      </c>
      <c r="N43" s="30" t="s">
        <v>67</v>
      </c>
      <c r="O43" s="49">
        <v>1856</v>
      </c>
      <c r="P43" s="49">
        <v>5568</v>
      </c>
      <c r="Q43" s="49">
        <v>0</v>
      </c>
      <c r="R43" s="49">
        <v>0</v>
      </c>
      <c r="S43" s="55" t="s">
        <v>264</v>
      </c>
      <c r="T43" s="55" t="s">
        <v>72</v>
      </c>
      <c r="U43" s="30" t="s">
        <v>79</v>
      </c>
      <c r="V43" s="30" t="s">
        <v>69</v>
      </c>
      <c r="W43" s="30" t="s">
        <v>72</v>
      </c>
      <c r="X43" s="30" t="s">
        <v>72</v>
      </c>
      <c r="Y43" s="30" t="s">
        <v>72</v>
      </c>
      <c r="Z43" s="30" t="s">
        <v>73</v>
      </c>
      <c r="AA43" s="30" t="s">
        <v>265</v>
      </c>
      <c r="AB43" s="30" t="s">
        <v>69</v>
      </c>
      <c r="AC43" s="30"/>
      <c r="AD43" s="56"/>
    </row>
    <row r="44" s="4" customFormat="1" ht="25.5" spans="1:30">
      <c r="A44" s="30">
        <v>38</v>
      </c>
      <c r="B44" s="30" t="s">
        <v>23</v>
      </c>
      <c r="C44" s="30" t="s">
        <v>117</v>
      </c>
      <c r="D44" s="30" t="s">
        <v>266</v>
      </c>
      <c r="E44" s="34" t="s">
        <v>224</v>
      </c>
      <c r="F44" s="31" t="s">
        <v>267</v>
      </c>
      <c r="G44" s="32" t="s">
        <v>64</v>
      </c>
      <c r="H44" s="31" t="s">
        <v>65</v>
      </c>
      <c r="I44" s="47" t="s">
        <v>268</v>
      </c>
      <c r="J44" s="48">
        <v>106.19</v>
      </c>
      <c r="K44" s="48">
        <v>106.19</v>
      </c>
      <c r="L44" s="48">
        <v>90</v>
      </c>
      <c r="M44" s="48">
        <v>16.19</v>
      </c>
      <c r="N44" s="30" t="s">
        <v>67</v>
      </c>
      <c r="O44" s="49">
        <v>238</v>
      </c>
      <c r="P44" s="49">
        <v>679</v>
      </c>
      <c r="Q44" s="49">
        <v>0</v>
      </c>
      <c r="R44" s="49">
        <v>0</v>
      </c>
      <c r="S44" s="55" t="s">
        <v>269</v>
      </c>
      <c r="T44" s="55" t="s">
        <v>72</v>
      </c>
      <c r="U44" s="30" t="s">
        <v>260</v>
      </c>
      <c r="V44" s="30" t="s">
        <v>69</v>
      </c>
      <c r="W44" s="30" t="s">
        <v>72</v>
      </c>
      <c r="X44" s="30" t="s">
        <v>72</v>
      </c>
      <c r="Y44" s="30" t="s">
        <v>72</v>
      </c>
      <c r="Z44" s="30" t="s">
        <v>73</v>
      </c>
      <c r="AA44" s="30" t="s">
        <v>270</v>
      </c>
      <c r="AB44" s="30" t="s">
        <v>69</v>
      </c>
      <c r="AC44" s="30"/>
      <c r="AD44" s="56"/>
    </row>
    <row r="45" s="4" customFormat="1" ht="63.75" spans="1:30">
      <c r="A45" s="30">
        <v>39</v>
      </c>
      <c r="B45" s="30" t="s">
        <v>23</v>
      </c>
      <c r="C45" s="30" t="s">
        <v>117</v>
      </c>
      <c r="D45" s="30" t="s">
        <v>271</v>
      </c>
      <c r="E45" s="31" t="s">
        <v>100</v>
      </c>
      <c r="F45" s="31" t="s">
        <v>272</v>
      </c>
      <c r="G45" s="32" t="s">
        <v>64</v>
      </c>
      <c r="H45" s="31" t="s">
        <v>65</v>
      </c>
      <c r="I45" s="47" t="s">
        <v>273</v>
      </c>
      <c r="J45" s="48">
        <v>111.5</v>
      </c>
      <c r="K45" s="48">
        <v>111.5</v>
      </c>
      <c r="L45" s="48">
        <v>100</v>
      </c>
      <c r="M45" s="48">
        <v>11.5</v>
      </c>
      <c r="N45" s="34" t="s">
        <v>220</v>
      </c>
      <c r="O45" s="49">
        <v>1268</v>
      </c>
      <c r="P45" s="49">
        <v>3686</v>
      </c>
      <c r="Q45" s="49">
        <v>1</v>
      </c>
      <c r="R45" s="49">
        <v>5</v>
      </c>
      <c r="S45" s="55" t="s">
        <v>274</v>
      </c>
      <c r="T45" s="55" t="s">
        <v>72</v>
      </c>
      <c r="U45" s="30" t="s">
        <v>275</v>
      </c>
      <c r="V45" s="30" t="s">
        <v>69</v>
      </c>
      <c r="W45" s="30" t="s">
        <v>72</v>
      </c>
      <c r="X45" s="30" t="s">
        <v>72</v>
      </c>
      <c r="Y45" s="30" t="s">
        <v>69</v>
      </c>
      <c r="Z45" s="30" t="s">
        <v>222</v>
      </c>
      <c r="AA45" s="30" t="s">
        <v>276</v>
      </c>
      <c r="AB45" s="30" t="s">
        <v>69</v>
      </c>
      <c r="AC45" s="30"/>
      <c r="AD45" s="56"/>
    </row>
    <row r="46" s="4" customFormat="1" ht="38.25" spans="1:30">
      <c r="A46" s="30">
        <v>40</v>
      </c>
      <c r="B46" s="30" t="s">
        <v>23</v>
      </c>
      <c r="C46" s="30" t="s">
        <v>117</v>
      </c>
      <c r="D46" s="30" t="s">
        <v>277</v>
      </c>
      <c r="E46" s="34" t="s">
        <v>224</v>
      </c>
      <c r="F46" s="31" t="s">
        <v>278</v>
      </c>
      <c r="G46" s="32" t="s">
        <v>64</v>
      </c>
      <c r="H46" s="31" t="s">
        <v>65</v>
      </c>
      <c r="I46" s="47" t="s">
        <v>279</v>
      </c>
      <c r="J46" s="48">
        <v>120</v>
      </c>
      <c r="K46" s="48">
        <v>120</v>
      </c>
      <c r="L46" s="48">
        <v>80</v>
      </c>
      <c r="M46" s="48">
        <v>40</v>
      </c>
      <c r="N46" s="30" t="s">
        <v>67</v>
      </c>
      <c r="O46" s="49">
        <v>701</v>
      </c>
      <c r="P46" s="49">
        <v>2026</v>
      </c>
      <c r="Q46" s="49">
        <v>1</v>
      </c>
      <c r="R46" s="49">
        <v>3</v>
      </c>
      <c r="S46" s="55" t="s">
        <v>280</v>
      </c>
      <c r="T46" s="55" t="s">
        <v>72</v>
      </c>
      <c r="U46" s="30" t="s">
        <v>260</v>
      </c>
      <c r="V46" s="30" t="s">
        <v>69</v>
      </c>
      <c r="W46" s="30" t="s">
        <v>72</v>
      </c>
      <c r="X46" s="30" t="s">
        <v>72</v>
      </c>
      <c r="Y46" s="30" t="s">
        <v>72</v>
      </c>
      <c r="Z46" s="30" t="s">
        <v>73</v>
      </c>
      <c r="AA46" s="30" t="s">
        <v>281</v>
      </c>
      <c r="AB46" s="30" t="s">
        <v>69</v>
      </c>
      <c r="AC46" s="30"/>
      <c r="AD46" s="56"/>
    </row>
    <row r="47" s="4" customFormat="1" ht="38.25" spans="1:30">
      <c r="A47" s="30">
        <v>41</v>
      </c>
      <c r="B47" s="30" t="s">
        <v>23</v>
      </c>
      <c r="C47" s="30" t="s">
        <v>117</v>
      </c>
      <c r="D47" s="30" t="s">
        <v>125</v>
      </c>
      <c r="E47" s="34" t="s">
        <v>151</v>
      </c>
      <c r="F47" s="31" t="s">
        <v>282</v>
      </c>
      <c r="G47" s="32" t="s">
        <v>64</v>
      </c>
      <c r="H47" s="31" t="s">
        <v>65</v>
      </c>
      <c r="I47" s="47" t="s">
        <v>283</v>
      </c>
      <c r="J47" s="48">
        <v>100</v>
      </c>
      <c r="K47" s="48">
        <v>100</v>
      </c>
      <c r="L47" s="48">
        <v>70</v>
      </c>
      <c r="M47" s="48">
        <v>30</v>
      </c>
      <c r="N47" s="34" t="s">
        <v>186</v>
      </c>
      <c r="O47" s="49">
        <v>913</v>
      </c>
      <c r="P47" s="49">
        <v>2491</v>
      </c>
      <c r="Q47" s="49">
        <v>2</v>
      </c>
      <c r="R47" s="49">
        <v>9</v>
      </c>
      <c r="S47" s="55" t="s">
        <v>187</v>
      </c>
      <c r="T47" s="55"/>
      <c r="U47" s="30" t="s">
        <v>79</v>
      </c>
      <c r="V47" s="30" t="s">
        <v>69</v>
      </c>
      <c r="W47" s="30" t="s">
        <v>72</v>
      </c>
      <c r="X47" s="30" t="s">
        <v>72</v>
      </c>
      <c r="Y47" s="30" t="s">
        <v>72</v>
      </c>
      <c r="Z47" s="30" t="s">
        <v>188</v>
      </c>
      <c r="AA47" s="30" t="s">
        <v>130</v>
      </c>
      <c r="AB47" s="30" t="s">
        <v>69</v>
      </c>
      <c r="AC47" s="30"/>
      <c r="AD47" s="56"/>
    </row>
    <row r="48" s="4" customFormat="1" ht="25.5" spans="1:30">
      <c r="A48" s="30">
        <v>42</v>
      </c>
      <c r="B48" s="30" t="s">
        <v>23</v>
      </c>
      <c r="C48" s="30" t="s">
        <v>117</v>
      </c>
      <c r="D48" s="30" t="s">
        <v>252</v>
      </c>
      <c r="E48" s="34" t="s">
        <v>224</v>
      </c>
      <c r="F48" s="31" t="s">
        <v>284</v>
      </c>
      <c r="G48" s="32" t="s">
        <v>64</v>
      </c>
      <c r="H48" s="31" t="s">
        <v>153</v>
      </c>
      <c r="I48" s="47" t="s">
        <v>285</v>
      </c>
      <c r="J48" s="48">
        <v>114.9</v>
      </c>
      <c r="K48" s="48">
        <v>114.9</v>
      </c>
      <c r="L48" s="48">
        <v>100</v>
      </c>
      <c r="M48" s="48">
        <v>14.9</v>
      </c>
      <c r="N48" s="30" t="s">
        <v>67</v>
      </c>
      <c r="O48" s="49">
        <v>2356</v>
      </c>
      <c r="P48" s="49">
        <v>6326</v>
      </c>
      <c r="Q48" s="49">
        <v>1</v>
      </c>
      <c r="R48" s="49">
        <v>6</v>
      </c>
      <c r="S48" s="55" t="s">
        <v>286</v>
      </c>
      <c r="T48" s="55" t="s">
        <v>72</v>
      </c>
      <c r="U48" s="30" t="s">
        <v>275</v>
      </c>
      <c r="V48" s="30" t="s">
        <v>69</v>
      </c>
      <c r="W48" s="30" t="s">
        <v>72</v>
      </c>
      <c r="X48" s="30" t="s">
        <v>72</v>
      </c>
      <c r="Y48" s="30" t="s">
        <v>72</v>
      </c>
      <c r="Z48" s="30" t="s">
        <v>73</v>
      </c>
      <c r="AA48" s="30" t="s">
        <v>256</v>
      </c>
      <c r="AB48" s="30" t="s">
        <v>69</v>
      </c>
      <c r="AC48" s="30"/>
      <c r="AD48" s="56"/>
    </row>
    <row r="49" s="4" customFormat="1" ht="25.5" spans="1:30">
      <c r="A49" s="30">
        <v>43</v>
      </c>
      <c r="B49" s="30" t="s">
        <v>23</v>
      </c>
      <c r="C49" s="30" t="s">
        <v>117</v>
      </c>
      <c r="D49" s="30" t="s">
        <v>287</v>
      </c>
      <c r="E49" s="31" t="s">
        <v>288</v>
      </c>
      <c r="F49" s="31" t="s">
        <v>289</v>
      </c>
      <c r="G49" s="32" t="s">
        <v>64</v>
      </c>
      <c r="H49" s="31" t="s">
        <v>65</v>
      </c>
      <c r="I49" s="47" t="s">
        <v>290</v>
      </c>
      <c r="J49" s="48">
        <v>300</v>
      </c>
      <c r="K49" s="48">
        <v>300</v>
      </c>
      <c r="L49" s="48">
        <v>200</v>
      </c>
      <c r="M49" s="48">
        <v>100</v>
      </c>
      <c r="N49" s="30" t="s">
        <v>67</v>
      </c>
      <c r="O49" s="49">
        <v>1552</v>
      </c>
      <c r="P49" s="49">
        <v>4235</v>
      </c>
      <c r="Q49" s="49">
        <v>1</v>
      </c>
      <c r="R49" s="49">
        <v>4</v>
      </c>
      <c r="S49" s="55" t="s">
        <v>291</v>
      </c>
      <c r="T49" s="55" t="s">
        <v>72</v>
      </c>
      <c r="U49" s="30" t="s">
        <v>79</v>
      </c>
      <c r="V49" s="30" t="s">
        <v>69</v>
      </c>
      <c r="W49" s="30" t="s">
        <v>72</v>
      </c>
      <c r="X49" s="30" t="s">
        <v>72</v>
      </c>
      <c r="Y49" s="30" t="s">
        <v>72</v>
      </c>
      <c r="Z49" s="30" t="s">
        <v>73</v>
      </c>
      <c r="AA49" s="30" t="s">
        <v>251</v>
      </c>
      <c r="AB49" s="30" t="s">
        <v>69</v>
      </c>
      <c r="AC49" s="30"/>
      <c r="AD49" s="56"/>
    </row>
    <row r="50" s="4" customFormat="1" ht="38.25" spans="1:30">
      <c r="A50" s="30">
        <v>44</v>
      </c>
      <c r="B50" s="30" t="s">
        <v>23</v>
      </c>
      <c r="C50" s="30" t="s">
        <v>117</v>
      </c>
      <c r="D50" s="30" t="s">
        <v>238</v>
      </c>
      <c r="E50" s="34" t="s">
        <v>232</v>
      </c>
      <c r="F50" s="31" t="s">
        <v>292</v>
      </c>
      <c r="G50" s="32" t="s">
        <v>64</v>
      </c>
      <c r="H50" s="31" t="s">
        <v>65</v>
      </c>
      <c r="I50" s="47" t="s">
        <v>293</v>
      </c>
      <c r="J50" s="48">
        <v>76.75</v>
      </c>
      <c r="K50" s="48">
        <v>76.75</v>
      </c>
      <c r="L50" s="48">
        <v>55</v>
      </c>
      <c r="M50" s="48">
        <v>21.75</v>
      </c>
      <c r="N50" s="30" t="s">
        <v>67</v>
      </c>
      <c r="O50" s="49">
        <v>787</v>
      </c>
      <c r="P50" s="49">
        <v>2289</v>
      </c>
      <c r="Q50" s="49">
        <v>148</v>
      </c>
      <c r="R50" s="49">
        <v>503</v>
      </c>
      <c r="S50" s="55" t="s">
        <v>294</v>
      </c>
      <c r="T50" s="55" t="s">
        <v>72</v>
      </c>
      <c r="U50" s="30" t="s">
        <v>236</v>
      </c>
      <c r="V50" s="30" t="s">
        <v>69</v>
      </c>
      <c r="W50" s="30" t="s">
        <v>72</v>
      </c>
      <c r="X50" s="30" t="s">
        <v>72</v>
      </c>
      <c r="Y50" s="30" t="s">
        <v>72</v>
      </c>
      <c r="Z50" s="30" t="s">
        <v>73</v>
      </c>
      <c r="AA50" s="30" t="s">
        <v>241</v>
      </c>
      <c r="AB50" s="30" t="s">
        <v>69</v>
      </c>
      <c r="AC50" s="30"/>
      <c r="AD50" s="56"/>
    </row>
    <row r="51" s="4" customFormat="1" ht="51" spans="1:30">
      <c r="A51" s="30">
        <v>45</v>
      </c>
      <c r="B51" s="30" t="s">
        <v>23</v>
      </c>
      <c r="C51" s="30" t="s">
        <v>98</v>
      </c>
      <c r="D51" s="30" t="s">
        <v>99</v>
      </c>
      <c r="E51" s="34" t="s">
        <v>151</v>
      </c>
      <c r="F51" s="31" t="s">
        <v>295</v>
      </c>
      <c r="G51" s="32" t="s">
        <v>64</v>
      </c>
      <c r="H51" s="31" t="s">
        <v>65</v>
      </c>
      <c r="I51" s="47" t="s">
        <v>296</v>
      </c>
      <c r="J51" s="48">
        <v>110</v>
      </c>
      <c r="K51" s="48">
        <v>110</v>
      </c>
      <c r="L51" s="48">
        <v>100</v>
      </c>
      <c r="M51" s="48">
        <v>10</v>
      </c>
      <c r="N51" s="30" t="s">
        <v>67</v>
      </c>
      <c r="O51" s="49">
        <v>184</v>
      </c>
      <c r="P51" s="49">
        <v>556</v>
      </c>
      <c r="Q51" s="49">
        <v>71</v>
      </c>
      <c r="R51" s="49">
        <v>218</v>
      </c>
      <c r="S51" s="55" t="s">
        <v>297</v>
      </c>
      <c r="T51" s="55" t="s">
        <v>72</v>
      </c>
      <c r="U51" s="30" t="s">
        <v>79</v>
      </c>
      <c r="V51" s="30" t="s">
        <v>69</v>
      </c>
      <c r="W51" s="30" t="s">
        <v>72</v>
      </c>
      <c r="X51" s="30" t="s">
        <v>72</v>
      </c>
      <c r="Y51" s="30" t="s">
        <v>69</v>
      </c>
      <c r="Z51" s="30" t="s">
        <v>73</v>
      </c>
      <c r="AA51" s="30" t="s">
        <v>298</v>
      </c>
      <c r="AB51" s="30" t="s">
        <v>69</v>
      </c>
      <c r="AC51" s="30"/>
      <c r="AD51" s="56"/>
    </row>
    <row r="52" s="4" customFormat="1" ht="89.25" spans="1:30">
      <c r="A52" s="30">
        <v>46</v>
      </c>
      <c r="B52" s="30" t="s">
        <v>23</v>
      </c>
      <c r="C52" s="30" t="s">
        <v>98</v>
      </c>
      <c r="D52" s="30" t="s">
        <v>299</v>
      </c>
      <c r="E52" s="31" t="s">
        <v>162</v>
      </c>
      <c r="F52" s="31" t="s">
        <v>300</v>
      </c>
      <c r="G52" s="32" t="s">
        <v>64</v>
      </c>
      <c r="H52" s="31" t="s">
        <v>65</v>
      </c>
      <c r="I52" s="47" t="s">
        <v>301</v>
      </c>
      <c r="J52" s="48">
        <v>100</v>
      </c>
      <c r="K52" s="48">
        <v>100</v>
      </c>
      <c r="L52" s="48">
        <v>60</v>
      </c>
      <c r="M52" s="48">
        <v>40</v>
      </c>
      <c r="N52" s="30" t="s">
        <v>67</v>
      </c>
      <c r="O52" s="49">
        <v>1033</v>
      </c>
      <c r="P52" s="49">
        <v>2956</v>
      </c>
      <c r="Q52" s="49">
        <v>0</v>
      </c>
      <c r="R52" s="49">
        <v>0</v>
      </c>
      <c r="S52" s="55" t="s">
        <v>302</v>
      </c>
      <c r="T52" s="55" t="s">
        <v>72</v>
      </c>
      <c r="U52" s="30" t="s">
        <v>303</v>
      </c>
      <c r="V52" s="30" t="s">
        <v>69</v>
      </c>
      <c r="W52" s="30" t="s">
        <v>72</v>
      </c>
      <c r="X52" s="30" t="s">
        <v>72</v>
      </c>
      <c r="Y52" s="30" t="s">
        <v>69</v>
      </c>
      <c r="Z52" s="30" t="s">
        <v>73</v>
      </c>
      <c r="AA52" s="30" t="s">
        <v>304</v>
      </c>
      <c r="AB52" s="30" t="s">
        <v>69</v>
      </c>
      <c r="AC52" s="30"/>
      <c r="AD52" s="56"/>
    </row>
    <row r="53" s="4" customFormat="1" ht="38.25" spans="1:30">
      <c r="A53" s="30">
        <v>47</v>
      </c>
      <c r="B53" s="30" t="s">
        <v>23</v>
      </c>
      <c r="C53" s="30" t="s">
        <v>98</v>
      </c>
      <c r="D53" s="30" t="s">
        <v>305</v>
      </c>
      <c r="E53" s="34" t="s">
        <v>201</v>
      </c>
      <c r="F53" s="31" t="s">
        <v>306</v>
      </c>
      <c r="G53" s="32" t="s">
        <v>64</v>
      </c>
      <c r="H53" s="31" t="s">
        <v>65</v>
      </c>
      <c r="I53" s="47" t="s">
        <v>307</v>
      </c>
      <c r="J53" s="48">
        <v>150</v>
      </c>
      <c r="K53" s="48">
        <v>150</v>
      </c>
      <c r="L53" s="48">
        <v>130</v>
      </c>
      <c r="M53" s="48">
        <v>20</v>
      </c>
      <c r="N53" s="30" t="s">
        <v>67</v>
      </c>
      <c r="O53" s="49">
        <v>996</v>
      </c>
      <c r="P53" s="49">
        <v>2670</v>
      </c>
      <c r="Q53" s="49">
        <v>0</v>
      </c>
      <c r="R53" s="49">
        <v>0</v>
      </c>
      <c r="S53" s="55" t="s">
        <v>308</v>
      </c>
      <c r="T53" s="55" t="s">
        <v>72</v>
      </c>
      <c r="U53" s="30" t="s">
        <v>110</v>
      </c>
      <c r="V53" s="30" t="s">
        <v>69</v>
      </c>
      <c r="W53" s="30" t="s">
        <v>72</v>
      </c>
      <c r="X53" s="30" t="s">
        <v>72</v>
      </c>
      <c r="Y53" s="30" t="s">
        <v>69</v>
      </c>
      <c r="Z53" s="30" t="s">
        <v>73</v>
      </c>
      <c r="AA53" s="30" t="s">
        <v>309</v>
      </c>
      <c r="AB53" s="30" t="s">
        <v>69</v>
      </c>
      <c r="AC53" s="30"/>
      <c r="AD53" s="56"/>
    </row>
    <row r="54" s="4" customFormat="1" ht="25.5" spans="1:30">
      <c r="A54" s="30">
        <v>48</v>
      </c>
      <c r="B54" s="30" t="s">
        <v>23</v>
      </c>
      <c r="C54" s="30" t="s">
        <v>98</v>
      </c>
      <c r="D54" s="30" t="s">
        <v>310</v>
      </c>
      <c r="E54" s="31" t="s">
        <v>126</v>
      </c>
      <c r="F54" s="31" t="s">
        <v>311</v>
      </c>
      <c r="G54" s="32" t="s">
        <v>64</v>
      </c>
      <c r="H54" s="31" t="s">
        <v>153</v>
      </c>
      <c r="I54" s="47" t="s">
        <v>312</v>
      </c>
      <c r="J54" s="48">
        <v>28</v>
      </c>
      <c r="K54" s="48">
        <v>28</v>
      </c>
      <c r="L54" s="48">
        <v>23</v>
      </c>
      <c r="M54" s="48">
        <v>5</v>
      </c>
      <c r="N54" s="30" t="s">
        <v>67</v>
      </c>
      <c r="O54" s="49">
        <v>835</v>
      </c>
      <c r="P54" s="49">
        <v>2204</v>
      </c>
      <c r="Q54" s="49">
        <v>0</v>
      </c>
      <c r="R54" s="49">
        <v>0</v>
      </c>
      <c r="S54" s="55" t="s">
        <v>313</v>
      </c>
      <c r="T54" s="55" t="s">
        <v>72</v>
      </c>
      <c r="U54" s="30" t="s">
        <v>110</v>
      </c>
      <c r="V54" s="30" t="s">
        <v>69</v>
      </c>
      <c r="W54" s="30" t="s">
        <v>72</v>
      </c>
      <c r="X54" s="30" t="s">
        <v>72</v>
      </c>
      <c r="Y54" s="30" t="s">
        <v>69</v>
      </c>
      <c r="Z54" s="30" t="s">
        <v>73</v>
      </c>
      <c r="AA54" s="30" t="s">
        <v>314</v>
      </c>
      <c r="AB54" s="30" t="s">
        <v>69</v>
      </c>
      <c r="AC54" s="30"/>
      <c r="AD54" s="56"/>
    </row>
    <row r="55" s="4" customFormat="1" ht="38.25" spans="1:30">
      <c r="A55" s="30">
        <v>49</v>
      </c>
      <c r="B55" s="30" t="s">
        <v>23</v>
      </c>
      <c r="C55" s="30" t="s">
        <v>98</v>
      </c>
      <c r="D55" s="30" t="s">
        <v>315</v>
      </c>
      <c r="E55" s="31" t="s">
        <v>288</v>
      </c>
      <c r="F55" s="31" t="s">
        <v>316</v>
      </c>
      <c r="G55" s="32" t="s">
        <v>64</v>
      </c>
      <c r="H55" s="31" t="s">
        <v>65</v>
      </c>
      <c r="I55" s="47" t="s">
        <v>317</v>
      </c>
      <c r="J55" s="48">
        <v>71</v>
      </c>
      <c r="K55" s="48">
        <v>71</v>
      </c>
      <c r="L55" s="48">
        <v>70</v>
      </c>
      <c r="M55" s="48">
        <v>1</v>
      </c>
      <c r="N55" s="34" t="s">
        <v>186</v>
      </c>
      <c r="O55" s="49">
        <v>100</v>
      </c>
      <c r="P55" s="49">
        <v>450</v>
      </c>
      <c r="Q55" s="49">
        <v>4</v>
      </c>
      <c r="R55" s="49">
        <v>8</v>
      </c>
      <c r="S55" s="55" t="s">
        <v>187</v>
      </c>
      <c r="T55" s="55" t="s">
        <v>72</v>
      </c>
      <c r="U55" s="30" t="s">
        <v>110</v>
      </c>
      <c r="V55" s="30" t="s">
        <v>69</v>
      </c>
      <c r="W55" s="30" t="s">
        <v>72</v>
      </c>
      <c r="X55" s="30" t="s">
        <v>72</v>
      </c>
      <c r="Y55" s="30" t="s">
        <v>69</v>
      </c>
      <c r="Z55" s="30" t="s">
        <v>188</v>
      </c>
      <c r="AA55" s="30" t="s">
        <v>318</v>
      </c>
      <c r="AB55" s="30" t="s">
        <v>69</v>
      </c>
      <c r="AC55" s="30"/>
      <c r="AD55" s="56"/>
    </row>
    <row r="56" s="4" customFormat="1" ht="51" spans="1:30">
      <c r="A56" s="30">
        <v>50</v>
      </c>
      <c r="B56" s="30" t="s">
        <v>23</v>
      </c>
      <c r="C56" s="30" t="s">
        <v>98</v>
      </c>
      <c r="D56" s="30" t="s">
        <v>112</v>
      </c>
      <c r="E56" s="33" t="s">
        <v>319</v>
      </c>
      <c r="F56" s="31" t="s">
        <v>320</v>
      </c>
      <c r="G56" s="32" t="s">
        <v>64</v>
      </c>
      <c r="H56" s="31" t="s">
        <v>65</v>
      </c>
      <c r="I56" s="47" t="s">
        <v>321</v>
      </c>
      <c r="J56" s="48">
        <v>170</v>
      </c>
      <c r="K56" s="48">
        <v>170</v>
      </c>
      <c r="L56" s="48">
        <v>160</v>
      </c>
      <c r="M56" s="48">
        <v>10</v>
      </c>
      <c r="N56" s="30" t="s">
        <v>67</v>
      </c>
      <c r="O56" s="49">
        <v>2142</v>
      </c>
      <c r="P56" s="49">
        <v>5656</v>
      </c>
      <c r="Q56" s="49">
        <v>5</v>
      </c>
      <c r="R56" s="49">
        <v>23</v>
      </c>
      <c r="S56" s="55" t="s">
        <v>322</v>
      </c>
      <c r="T56" s="55" t="s">
        <v>72</v>
      </c>
      <c r="U56" s="30" t="s">
        <v>110</v>
      </c>
      <c r="V56" s="30" t="s">
        <v>69</v>
      </c>
      <c r="W56" s="30" t="s">
        <v>72</v>
      </c>
      <c r="X56" s="30" t="s">
        <v>72</v>
      </c>
      <c r="Y56" s="30" t="s">
        <v>69</v>
      </c>
      <c r="Z56" s="30" t="s">
        <v>73</v>
      </c>
      <c r="AA56" s="30" t="s">
        <v>116</v>
      </c>
      <c r="AB56" s="30" t="s">
        <v>69</v>
      </c>
      <c r="AC56" s="30"/>
      <c r="AD56" s="56"/>
    </row>
    <row r="57" s="4" customFormat="1" ht="25.5" spans="1:30">
      <c r="A57" s="30">
        <v>51</v>
      </c>
      <c r="B57" s="30" t="s">
        <v>23</v>
      </c>
      <c r="C57" s="30" t="s">
        <v>98</v>
      </c>
      <c r="D57" s="30" t="s">
        <v>323</v>
      </c>
      <c r="E57" s="31" t="s">
        <v>162</v>
      </c>
      <c r="F57" s="31" t="s">
        <v>324</v>
      </c>
      <c r="G57" s="32" t="s">
        <v>64</v>
      </c>
      <c r="H57" s="31" t="s">
        <v>65</v>
      </c>
      <c r="I57" s="47" t="s">
        <v>325</v>
      </c>
      <c r="J57" s="48">
        <v>210</v>
      </c>
      <c r="K57" s="48">
        <v>210</v>
      </c>
      <c r="L57" s="48">
        <v>200</v>
      </c>
      <c r="M57" s="48">
        <v>10</v>
      </c>
      <c r="N57" s="30" t="s">
        <v>67</v>
      </c>
      <c r="O57" s="49">
        <v>1660</v>
      </c>
      <c r="P57" s="49">
        <v>4640</v>
      </c>
      <c r="Q57" s="49">
        <v>47</v>
      </c>
      <c r="R57" s="49">
        <v>169</v>
      </c>
      <c r="S57" s="55" t="s">
        <v>326</v>
      </c>
      <c r="T57" s="55" t="s">
        <v>72</v>
      </c>
      <c r="U57" s="30" t="s">
        <v>110</v>
      </c>
      <c r="V57" s="30" t="s">
        <v>69</v>
      </c>
      <c r="W57" s="30" t="s">
        <v>72</v>
      </c>
      <c r="X57" s="30" t="s">
        <v>72</v>
      </c>
      <c r="Y57" s="30" t="s">
        <v>69</v>
      </c>
      <c r="Z57" s="30" t="s">
        <v>73</v>
      </c>
      <c r="AA57" s="30" t="s">
        <v>327</v>
      </c>
      <c r="AB57" s="30" t="s">
        <v>69</v>
      </c>
      <c r="AC57" s="30"/>
      <c r="AD57" s="56"/>
    </row>
    <row r="58" s="4" customFormat="1" ht="25.5" spans="1:30">
      <c r="A58" s="30">
        <v>52</v>
      </c>
      <c r="B58" s="30" t="s">
        <v>23</v>
      </c>
      <c r="C58" s="30" t="s">
        <v>98</v>
      </c>
      <c r="D58" s="30" t="s">
        <v>328</v>
      </c>
      <c r="E58" s="31" t="s">
        <v>329</v>
      </c>
      <c r="F58" s="31" t="s">
        <v>330</v>
      </c>
      <c r="G58" s="32" t="s">
        <v>64</v>
      </c>
      <c r="H58" s="31" t="s">
        <v>65</v>
      </c>
      <c r="I58" s="47" t="s">
        <v>331</v>
      </c>
      <c r="J58" s="48">
        <v>69.2</v>
      </c>
      <c r="K58" s="48">
        <v>69.2</v>
      </c>
      <c r="L58" s="48">
        <v>60</v>
      </c>
      <c r="M58" s="48">
        <v>9.2</v>
      </c>
      <c r="N58" s="30" t="s">
        <v>67</v>
      </c>
      <c r="O58" s="49">
        <v>1484</v>
      </c>
      <c r="P58" s="49">
        <v>4514</v>
      </c>
      <c r="Q58" s="49">
        <v>0</v>
      </c>
      <c r="R58" s="49">
        <v>0</v>
      </c>
      <c r="S58" s="55" t="s">
        <v>332</v>
      </c>
      <c r="T58" s="55" t="s">
        <v>72</v>
      </c>
      <c r="U58" s="30" t="s">
        <v>110</v>
      </c>
      <c r="V58" s="30" t="s">
        <v>69</v>
      </c>
      <c r="W58" s="30" t="s">
        <v>72</v>
      </c>
      <c r="X58" s="30" t="s">
        <v>72</v>
      </c>
      <c r="Y58" s="30" t="s">
        <v>69</v>
      </c>
      <c r="Z58" s="30" t="s">
        <v>73</v>
      </c>
      <c r="AA58" s="30" t="s">
        <v>111</v>
      </c>
      <c r="AB58" s="30" t="s">
        <v>69</v>
      </c>
      <c r="AC58" s="30"/>
      <c r="AD58" s="56"/>
    </row>
    <row r="59" s="4" customFormat="1" ht="76.5" spans="1:30">
      <c r="A59" s="30">
        <v>53</v>
      </c>
      <c r="B59" s="30" t="s">
        <v>23</v>
      </c>
      <c r="C59" s="30" t="s">
        <v>98</v>
      </c>
      <c r="D59" s="30" t="s">
        <v>333</v>
      </c>
      <c r="E59" s="31" t="s">
        <v>113</v>
      </c>
      <c r="F59" s="31" t="s">
        <v>334</v>
      </c>
      <c r="G59" s="32" t="s">
        <v>64</v>
      </c>
      <c r="H59" s="31" t="s">
        <v>65</v>
      </c>
      <c r="I59" s="47" t="s">
        <v>335</v>
      </c>
      <c r="J59" s="48">
        <v>120</v>
      </c>
      <c r="K59" s="48">
        <v>120</v>
      </c>
      <c r="L59" s="48">
        <v>110</v>
      </c>
      <c r="M59" s="48">
        <v>10</v>
      </c>
      <c r="N59" s="30" t="s">
        <v>67</v>
      </c>
      <c r="O59" s="49">
        <v>426</v>
      </c>
      <c r="P59" s="49">
        <v>1360</v>
      </c>
      <c r="Q59" s="49"/>
      <c r="R59" s="49"/>
      <c r="S59" s="55" t="s">
        <v>336</v>
      </c>
      <c r="T59" s="55" t="s">
        <v>72</v>
      </c>
      <c r="U59" s="30" t="s">
        <v>337</v>
      </c>
      <c r="V59" s="30" t="s">
        <v>71</v>
      </c>
      <c r="W59" s="30" t="s">
        <v>72</v>
      </c>
      <c r="X59" s="30" t="s">
        <v>71</v>
      </c>
      <c r="Y59" s="30" t="s">
        <v>69</v>
      </c>
      <c r="Z59" s="30" t="s">
        <v>73</v>
      </c>
      <c r="AA59" s="30" t="s">
        <v>338</v>
      </c>
      <c r="AB59" s="30" t="s">
        <v>69</v>
      </c>
      <c r="AC59" s="30"/>
      <c r="AD59" s="56"/>
    </row>
    <row r="60" s="4" customFormat="1" ht="76.5" spans="1:30">
      <c r="A60" s="30">
        <v>54</v>
      </c>
      <c r="B60" s="30" t="s">
        <v>23</v>
      </c>
      <c r="C60" s="30" t="s">
        <v>98</v>
      </c>
      <c r="D60" s="30" t="s">
        <v>333</v>
      </c>
      <c r="E60" s="31" t="s">
        <v>113</v>
      </c>
      <c r="F60" s="31" t="s">
        <v>339</v>
      </c>
      <c r="G60" s="32" t="s">
        <v>64</v>
      </c>
      <c r="H60" s="31" t="s">
        <v>65</v>
      </c>
      <c r="I60" s="47" t="s">
        <v>340</v>
      </c>
      <c r="J60" s="48">
        <v>115</v>
      </c>
      <c r="K60" s="48">
        <v>115</v>
      </c>
      <c r="L60" s="48">
        <v>100</v>
      </c>
      <c r="M60" s="48">
        <v>15</v>
      </c>
      <c r="N60" s="30" t="s">
        <v>67</v>
      </c>
      <c r="O60" s="49">
        <v>206</v>
      </c>
      <c r="P60" s="49">
        <v>596</v>
      </c>
      <c r="Q60" s="49"/>
      <c r="R60" s="49"/>
      <c r="S60" s="55" t="s">
        <v>336</v>
      </c>
      <c r="T60" s="55" t="s">
        <v>72</v>
      </c>
      <c r="U60" s="30" t="s">
        <v>341</v>
      </c>
      <c r="V60" s="30" t="s">
        <v>71</v>
      </c>
      <c r="W60" s="30" t="s">
        <v>72</v>
      </c>
      <c r="X60" s="30" t="s">
        <v>71</v>
      </c>
      <c r="Y60" s="30" t="s">
        <v>69</v>
      </c>
      <c r="Z60" s="30" t="s">
        <v>73</v>
      </c>
      <c r="AA60" s="30" t="s">
        <v>338</v>
      </c>
      <c r="AB60" s="30" t="s">
        <v>69</v>
      </c>
      <c r="AC60" s="30"/>
      <c r="AD60" s="56"/>
    </row>
    <row r="61" s="4" customFormat="1" ht="25.5" spans="1:30">
      <c r="A61" s="30">
        <v>55</v>
      </c>
      <c r="B61" s="30" t="s">
        <v>23</v>
      </c>
      <c r="C61" s="30" t="s">
        <v>342</v>
      </c>
      <c r="D61" s="30" t="s">
        <v>343</v>
      </c>
      <c r="E61" s="34" t="s">
        <v>201</v>
      </c>
      <c r="F61" s="31" t="s">
        <v>344</v>
      </c>
      <c r="G61" s="32" t="s">
        <v>64</v>
      </c>
      <c r="H61" s="31" t="s">
        <v>65</v>
      </c>
      <c r="I61" s="47" t="s">
        <v>345</v>
      </c>
      <c r="J61" s="48">
        <v>280</v>
      </c>
      <c r="K61" s="48">
        <v>280</v>
      </c>
      <c r="L61" s="48">
        <v>140</v>
      </c>
      <c r="M61" s="48">
        <v>140</v>
      </c>
      <c r="N61" s="30" t="s">
        <v>67</v>
      </c>
      <c r="O61" s="49">
        <v>8720</v>
      </c>
      <c r="P61" s="49">
        <v>38650</v>
      </c>
      <c r="Q61" s="49">
        <v>11</v>
      </c>
      <c r="R61" s="49">
        <v>36</v>
      </c>
      <c r="S61" s="55" t="s">
        <v>346</v>
      </c>
      <c r="T61" s="55" t="s">
        <v>72</v>
      </c>
      <c r="U61" s="30" t="s">
        <v>347</v>
      </c>
      <c r="V61" s="30" t="s">
        <v>69</v>
      </c>
      <c r="W61" s="30" t="s">
        <v>72</v>
      </c>
      <c r="X61" s="30" t="s">
        <v>69</v>
      </c>
      <c r="Y61" s="30" t="s">
        <v>69</v>
      </c>
      <c r="Z61" s="30" t="s">
        <v>73</v>
      </c>
      <c r="AA61" s="30" t="s">
        <v>348</v>
      </c>
      <c r="AB61" s="30" t="s">
        <v>69</v>
      </c>
      <c r="AC61" s="30"/>
      <c r="AD61" s="56"/>
    </row>
    <row r="62" s="4" customFormat="1" ht="63.75" spans="1:30">
      <c r="A62" s="30">
        <v>56</v>
      </c>
      <c r="B62" s="30" t="s">
        <v>23</v>
      </c>
      <c r="C62" s="30" t="s">
        <v>342</v>
      </c>
      <c r="D62" s="30" t="s">
        <v>349</v>
      </c>
      <c r="E62" s="31" t="s">
        <v>100</v>
      </c>
      <c r="F62" s="31" t="s">
        <v>350</v>
      </c>
      <c r="G62" s="32" t="s">
        <v>64</v>
      </c>
      <c r="H62" s="31" t="s">
        <v>65</v>
      </c>
      <c r="I62" s="47" t="s">
        <v>351</v>
      </c>
      <c r="J62" s="48">
        <v>80</v>
      </c>
      <c r="K62" s="48">
        <v>80</v>
      </c>
      <c r="L62" s="48">
        <v>70</v>
      </c>
      <c r="M62" s="48">
        <v>10</v>
      </c>
      <c r="N62" s="34" t="s">
        <v>186</v>
      </c>
      <c r="O62" s="49">
        <v>350</v>
      </c>
      <c r="P62" s="49">
        <v>1446</v>
      </c>
      <c r="Q62" s="49">
        <v>3</v>
      </c>
      <c r="R62" s="49">
        <v>12</v>
      </c>
      <c r="S62" s="55" t="s">
        <v>187</v>
      </c>
      <c r="T62" s="55" t="s">
        <v>72</v>
      </c>
      <c r="U62" s="30" t="s">
        <v>352</v>
      </c>
      <c r="V62" s="30" t="s">
        <v>69</v>
      </c>
      <c r="W62" s="30" t="s">
        <v>72</v>
      </c>
      <c r="X62" s="30" t="s">
        <v>72</v>
      </c>
      <c r="Y62" s="30" t="s">
        <v>69</v>
      </c>
      <c r="Z62" s="30" t="s">
        <v>188</v>
      </c>
      <c r="AA62" s="30" t="s">
        <v>353</v>
      </c>
      <c r="AB62" s="30" t="s">
        <v>69</v>
      </c>
      <c r="AC62" s="30"/>
      <c r="AD62" s="56"/>
    </row>
    <row r="63" s="4" customFormat="1" ht="25.5" spans="1:30">
      <c r="A63" s="30">
        <v>57</v>
      </c>
      <c r="B63" s="30" t="s">
        <v>23</v>
      </c>
      <c r="C63" s="30" t="s">
        <v>342</v>
      </c>
      <c r="D63" s="30" t="s">
        <v>354</v>
      </c>
      <c r="E63" s="31" t="s">
        <v>100</v>
      </c>
      <c r="F63" s="31" t="s">
        <v>355</v>
      </c>
      <c r="G63" s="32" t="s">
        <v>64</v>
      </c>
      <c r="H63" s="31" t="s">
        <v>65</v>
      </c>
      <c r="I63" s="47" t="s">
        <v>356</v>
      </c>
      <c r="J63" s="48">
        <v>210</v>
      </c>
      <c r="K63" s="48">
        <v>210</v>
      </c>
      <c r="L63" s="48">
        <v>90</v>
      </c>
      <c r="M63" s="48">
        <v>120</v>
      </c>
      <c r="N63" s="30" t="s">
        <v>67</v>
      </c>
      <c r="O63" s="49">
        <v>260</v>
      </c>
      <c r="P63" s="49">
        <v>1300</v>
      </c>
      <c r="Q63" s="49">
        <v>3</v>
      </c>
      <c r="R63" s="49">
        <v>13</v>
      </c>
      <c r="S63" s="55" t="s">
        <v>357</v>
      </c>
      <c r="T63" s="55" t="s">
        <v>72</v>
      </c>
      <c r="U63" s="30" t="s">
        <v>352</v>
      </c>
      <c r="V63" s="30" t="s">
        <v>69</v>
      </c>
      <c r="W63" s="30" t="s">
        <v>72</v>
      </c>
      <c r="X63" s="30" t="s">
        <v>72</v>
      </c>
      <c r="Y63" s="30" t="s">
        <v>69</v>
      </c>
      <c r="Z63" s="30" t="s">
        <v>73</v>
      </c>
      <c r="AA63" s="30" t="s">
        <v>358</v>
      </c>
      <c r="AB63" s="30" t="s">
        <v>69</v>
      </c>
      <c r="AC63" s="30"/>
      <c r="AD63" s="56"/>
    </row>
    <row r="64" s="4" customFormat="1" ht="89.25" spans="1:30">
      <c r="A64" s="30">
        <v>58</v>
      </c>
      <c r="B64" s="30" t="s">
        <v>23</v>
      </c>
      <c r="C64" s="30" t="s">
        <v>342</v>
      </c>
      <c r="D64" s="30" t="s">
        <v>359</v>
      </c>
      <c r="E64" s="31" t="s">
        <v>119</v>
      </c>
      <c r="F64" s="31" t="s">
        <v>360</v>
      </c>
      <c r="G64" s="32" t="s">
        <v>64</v>
      </c>
      <c r="H64" s="31" t="s">
        <v>65</v>
      </c>
      <c r="I64" s="47" t="s">
        <v>361</v>
      </c>
      <c r="J64" s="48">
        <v>230</v>
      </c>
      <c r="K64" s="48">
        <v>230</v>
      </c>
      <c r="L64" s="48">
        <v>80</v>
      </c>
      <c r="M64" s="48">
        <v>150</v>
      </c>
      <c r="N64" s="30" t="s">
        <v>67</v>
      </c>
      <c r="O64" s="49">
        <v>650</v>
      </c>
      <c r="P64" s="49">
        <v>3320</v>
      </c>
      <c r="Q64" s="49">
        <v>6</v>
      </c>
      <c r="R64" s="49">
        <v>18</v>
      </c>
      <c r="S64" s="55" t="s">
        <v>362</v>
      </c>
      <c r="T64" s="55" t="s">
        <v>72</v>
      </c>
      <c r="U64" s="30" t="s">
        <v>352</v>
      </c>
      <c r="V64" s="30" t="s">
        <v>69</v>
      </c>
      <c r="W64" s="30" t="s">
        <v>72</v>
      </c>
      <c r="X64" s="30" t="s">
        <v>69</v>
      </c>
      <c r="Y64" s="30" t="s">
        <v>69</v>
      </c>
      <c r="Z64" s="30" t="s">
        <v>73</v>
      </c>
      <c r="AA64" s="30" t="s">
        <v>363</v>
      </c>
      <c r="AB64" s="30" t="s">
        <v>69</v>
      </c>
      <c r="AC64" s="30"/>
      <c r="AD64" s="56"/>
    </row>
    <row r="65" s="4" customFormat="1" ht="51" spans="1:30">
      <c r="A65" s="30">
        <v>59</v>
      </c>
      <c r="B65" s="30" t="s">
        <v>23</v>
      </c>
      <c r="C65" s="30" t="s">
        <v>342</v>
      </c>
      <c r="D65" s="30" t="s">
        <v>364</v>
      </c>
      <c r="E65" s="34" t="s">
        <v>151</v>
      </c>
      <c r="F65" s="31" t="s">
        <v>365</v>
      </c>
      <c r="G65" s="32" t="s">
        <v>64</v>
      </c>
      <c r="H65" s="31" t="s">
        <v>65</v>
      </c>
      <c r="I65" s="47" t="s">
        <v>366</v>
      </c>
      <c r="J65" s="48">
        <v>76.6</v>
      </c>
      <c r="K65" s="48">
        <v>76.6</v>
      </c>
      <c r="L65" s="48">
        <v>70</v>
      </c>
      <c r="M65" s="48">
        <v>6.6</v>
      </c>
      <c r="N65" s="34" t="s">
        <v>186</v>
      </c>
      <c r="O65" s="49">
        <v>650</v>
      </c>
      <c r="P65" s="49">
        <v>3320</v>
      </c>
      <c r="Q65" s="49">
        <v>6</v>
      </c>
      <c r="R65" s="49">
        <v>18</v>
      </c>
      <c r="S65" s="55" t="s">
        <v>187</v>
      </c>
      <c r="T65" s="55" t="s">
        <v>72</v>
      </c>
      <c r="U65" s="30" t="s">
        <v>352</v>
      </c>
      <c r="V65" s="30" t="s">
        <v>69</v>
      </c>
      <c r="W65" s="30" t="s">
        <v>72</v>
      </c>
      <c r="X65" s="30" t="s">
        <v>69</v>
      </c>
      <c r="Y65" s="30" t="s">
        <v>69</v>
      </c>
      <c r="Z65" s="30" t="s">
        <v>188</v>
      </c>
      <c r="AA65" s="30" t="s">
        <v>363</v>
      </c>
      <c r="AB65" s="30" t="s">
        <v>69</v>
      </c>
      <c r="AC65" s="30"/>
      <c r="AD65" s="56"/>
    </row>
    <row r="66" s="4" customFormat="1" ht="38.25" spans="1:30">
      <c r="A66" s="30">
        <v>60</v>
      </c>
      <c r="B66" s="30" t="s">
        <v>23</v>
      </c>
      <c r="C66" s="30" t="s">
        <v>342</v>
      </c>
      <c r="D66" s="30" t="s">
        <v>367</v>
      </c>
      <c r="E66" s="31" t="s">
        <v>119</v>
      </c>
      <c r="F66" s="31" t="s">
        <v>368</v>
      </c>
      <c r="G66" s="32" t="s">
        <v>64</v>
      </c>
      <c r="H66" s="31" t="s">
        <v>65</v>
      </c>
      <c r="I66" s="47" t="s">
        <v>369</v>
      </c>
      <c r="J66" s="48">
        <v>190</v>
      </c>
      <c r="K66" s="48">
        <v>190</v>
      </c>
      <c r="L66" s="48">
        <v>40</v>
      </c>
      <c r="M66" s="48">
        <v>150</v>
      </c>
      <c r="N66" s="30" t="s">
        <v>67</v>
      </c>
      <c r="O66" s="49">
        <v>700</v>
      </c>
      <c r="P66" s="49">
        <v>3901</v>
      </c>
      <c r="Q66" s="49">
        <v>2</v>
      </c>
      <c r="R66" s="49">
        <v>4</v>
      </c>
      <c r="S66" s="55" t="s">
        <v>370</v>
      </c>
      <c r="T66" s="55" t="s">
        <v>72</v>
      </c>
      <c r="U66" s="30" t="s">
        <v>352</v>
      </c>
      <c r="V66" s="30" t="s">
        <v>69</v>
      </c>
      <c r="W66" s="30" t="s">
        <v>72</v>
      </c>
      <c r="X66" s="30" t="s">
        <v>72</v>
      </c>
      <c r="Y66" s="30" t="s">
        <v>69</v>
      </c>
      <c r="Z66" s="30" t="s">
        <v>73</v>
      </c>
      <c r="AA66" s="30" t="s">
        <v>371</v>
      </c>
      <c r="AB66" s="30" t="s">
        <v>69</v>
      </c>
      <c r="AC66" s="30"/>
      <c r="AD66" s="56"/>
    </row>
    <row r="67" s="4" customFormat="1" ht="25.5" spans="1:30">
      <c r="A67" s="30">
        <v>61</v>
      </c>
      <c r="B67" s="30" t="s">
        <v>23</v>
      </c>
      <c r="C67" s="30" t="s">
        <v>342</v>
      </c>
      <c r="D67" s="30" t="s">
        <v>372</v>
      </c>
      <c r="E67" s="34" t="s">
        <v>232</v>
      </c>
      <c r="F67" s="31" t="s">
        <v>373</v>
      </c>
      <c r="G67" s="32" t="s">
        <v>64</v>
      </c>
      <c r="H67" s="31" t="s">
        <v>153</v>
      </c>
      <c r="I67" s="47" t="s">
        <v>374</v>
      </c>
      <c r="J67" s="48">
        <v>105</v>
      </c>
      <c r="K67" s="48">
        <v>105</v>
      </c>
      <c r="L67" s="48">
        <v>35</v>
      </c>
      <c r="M67" s="48">
        <v>70</v>
      </c>
      <c r="N67" s="30" t="s">
        <v>67</v>
      </c>
      <c r="O67" s="49">
        <v>320</v>
      </c>
      <c r="P67" s="49">
        <v>750</v>
      </c>
      <c r="Q67" s="49">
        <v>3</v>
      </c>
      <c r="R67" s="49">
        <v>7</v>
      </c>
      <c r="S67" s="55" t="s">
        <v>375</v>
      </c>
      <c r="T67" s="55" t="s">
        <v>72</v>
      </c>
      <c r="U67" s="30" t="s">
        <v>260</v>
      </c>
      <c r="V67" s="30" t="s">
        <v>69</v>
      </c>
      <c r="W67" s="30" t="s">
        <v>72</v>
      </c>
      <c r="X67" s="30" t="s">
        <v>72</v>
      </c>
      <c r="Y67" s="30" t="s">
        <v>72</v>
      </c>
      <c r="Z67" s="30" t="s">
        <v>73</v>
      </c>
      <c r="AA67" s="30" t="s">
        <v>376</v>
      </c>
      <c r="AB67" s="30" t="s">
        <v>69</v>
      </c>
      <c r="AC67" s="30"/>
      <c r="AD67" s="56"/>
    </row>
    <row r="68" s="4" customFormat="1" ht="25.5" spans="1:30">
      <c r="A68" s="30">
        <v>62</v>
      </c>
      <c r="B68" s="30" t="s">
        <v>23</v>
      </c>
      <c r="C68" s="30" t="s">
        <v>342</v>
      </c>
      <c r="D68" s="30" t="s">
        <v>377</v>
      </c>
      <c r="E68" s="31" t="s">
        <v>100</v>
      </c>
      <c r="F68" s="31" t="s">
        <v>378</v>
      </c>
      <c r="G68" s="32" t="s">
        <v>64</v>
      </c>
      <c r="H68" s="31" t="s">
        <v>65</v>
      </c>
      <c r="I68" s="47" t="s">
        <v>379</v>
      </c>
      <c r="J68" s="48">
        <v>550</v>
      </c>
      <c r="K68" s="48">
        <v>550</v>
      </c>
      <c r="L68" s="48">
        <v>135</v>
      </c>
      <c r="M68" s="48">
        <v>415</v>
      </c>
      <c r="N68" s="30" t="s">
        <v>67</v>
      </c>
      <c r="O68" s="49">
        <v>1612</v>
      </c>
      <c r="P68" s="49">
        <v>5221</v>
      </c>
      <c r="Q68" s="49">
        <v>5</v>
      </c>
      <c r="R68" s="49">
        <v>14</v>
      </c>
      <c r="S68" s="55" t="s">
        <v>380</v>
      </c>
      <c r="T68" s="55" t="s">
        <v>72</v>
      </c>
      <c r="U68" s="30" t="s">
        <v>381</v>
      </c>
      <c r="V68" s="30" t="s">
        <v>69</v>
      </c>
      <c r="W68" s="30" t="s">
        <v>72</v>
      </c>
      <c r="X68" s="30" t="s">
        <v>72</v>
      </c>
      <c r="Y68" s="30" t="s">
        <v>69</v>
      </c>
      <c r="Z68" s="30" t="s">
        <v>73</v>
      </c>
      <c r="AA68" s="30" t="s">
        <v>382</v>
      </c>
      <c r="AB68" s="30" t="s">
        <v>69</v>
      </c>
      <c r="AC68" s="30"/>
      <c r="AD68" s="56"/>
    </row>
    <row r="69" s="4" customFormat="1" ht="38.25" spans="1:30">
      <c r="A69" s="30">
        <v>63</v>
      </c>
      <c r="B69" s="30" t="s">
        <v>23</v>
      </c>
      <c r="C69" s="30" t="s">
        <v>342</v>
      </c>
      <c r="D69" s="30" t="s">
        <v>349</v>
      </c>
      <c r="E69" s="31" t="s">
        <v>100</v>
      </c>
      <c r="F69" s="31" t="s">
        <v>383</v>
      </c>
      <c r="G69" s="32" t="s">
        <v>64</v>
      </c>
      <c r="H69" s="31" t="s">
        <v>65</v>
      </c>
      <c r="I69" s="47" t="s">
        <v>384</v>
      </c>
      <c r="J69" s="48">
        <v>260</v>
      </c>
      <c r="K69" s="48">
        <v>260</v>
      </c>
      <c r="L69" s="48">
        <v>80</v>
      </c>
      <c r="M69" s="48">
        <v>180</v>
      </c>
      <c r="N69" s="30" t="s">
        <v>67</v>
      </c>
      <c r="O69" s="49">
        <v>720</v>
      </c>
      <c r="P69" s="49">
        <v>3721</v>
      </c>
      <c r="Q69" s="49">
        <v>3</v>
      </c>
      <c r="R69" s="49">
        <v>12</v>
      </c>
      <c r="S69" s="55" t="s">
        <v>385</v>
      </c>
      <c r="T69" s="55" t="s">
        <v>72</v>
      </c>
      <c r="U69" s="30" t="s">
        <v>386</v>
      </c>
      <c r="V69" s="30" t="s">
        <v>69</v>
      </c>
      <c r="W69" s="30" t="s">
        <v>387</v>
      </c>
      <c r="X69" s="30" t="s">
        <v>72</v>
      </c>
      <c r="Y69" s="30" t="s">
        <v>69</v>
      </c>
      <c r="Z69" s="30" t="s">
        <v>73</v>
      </c>
      <c r="AA69" s="30" t="s">
        <v>353</v>
      </c>
      <c r="AB69" s="30" t="s">
        <v>69</v>
      </c>
      <c r="AC69" s="30"/>
      <c r="AD69" s="56"/>
    </row>
    <row r="70" s="4" customFormat="1" ht="25.5" spans="1:30">
      <c r="A70" s="30">
        <v>64</v>
      </c>
      <c r="B70" s="30" t="s">
        <v>23</v>
      </c>
      <c r="C70" s="30" t="s">
        <v>342</v>
      </c>
      <c r="D70" s="30" t="s">
        <v>388</v>
      </c>
      <c r="E70" s="31" t="s">
        <v>100</v>
      </c>
      <c r="F70" s="31" t="s">
        <v>389</v>
      </c>
      <c r="G70" s="32" t="s">
        <v>64</v>
      </c>
      <c r="H70" s="31" t="s">
        <v>65</v>
      </c>
      <c r="I70" s="47" t="s">
        <v>390</v>
      </c>
      <c r="J70" s="48">
        <v>230</v>
      </c>
      <c r="K70" s="48">
        <v>230</v>
      </c>
      <c r="L70" s="48">
        <v>60</v>
      </c>
      <c r="M70" s="48">
        <v>170</v>
      </c>
      <c r="N70" s="30" t="s">
        <v>67</v>
      </c>
      <c r="O70" s="49">
        <v>1580</v>
      </c>
      <c r="P70" s="49">
        <v>6175</v>
      </c>
      <c r="Q70" s="49">
        <v>11</v>
      </c>
      <c r="R70" s="49">
        <v>36</v>
      </c>
      <c r="S70" s="55" t="s">
        <v>391</v>
      </c>
      <c r="T70" s="55" t="s">
        <v>72</v>
      </c>
      <c r="U70" s="30" t="s">
        <v>392</v>
      </c>
      <c r="V70" s="30" t="s">
        <v>69</v>
      </c>
      <c r="W70" s="30" t="s">
        <v>72</v>
      </c>
      <c r="X70" s="30" t="s">
        <v>72</v>
      </c>
      <c r="Y70" s="30" t="s">
        <v>69</v>
      </c>
      <c r="Z70" s="30" t="s">
        <v>73</v>
      </c>
      <c r="AA70" s="30" t="s">
        <v>393</v>
      </c>
      <c r="AB70" s="30" t="s">
        <v>69</v>
      </c>
      <c r="AC70" s="30"/>
      <c r="AD70" s="56"/>
    </row>
    <row r="71" s="4" customFormat="1" ht="25.5" spans="1:30">
      <c r="A71" s="30">
        <v>65</v>
      </c>
      <c r="B71" s="30" t="s">
        <v>23</v>
      </c>
      <c r="C71" s="30" t="s">
        <v>342</v>
      </c>
      <c r="D71" s="30" t="s">
        <v>394</v>
      </c>
      <c r="E71" s="31" t="s">
        <v>119</v>
      </c>
      <c r="F71" s="31" t="s">
        <v>395</v>
      </c>
      <c r="G71" s="32" t="s">
        <v>64</v>
      </c>
      <c r="H71" s="31" t="s">
        <v>65</v>
      </c>
      <c r="I71" s="47" t="s">
        <v>396</v>
      </c>
      <c r="J71" s="48">
        <v>260</v>
      </c>
      <c r="K71" s="48">
        <v>260</v>
      </c>
      <c r="L71" s="48">
        <v>110</v>
      </c>
      <c r="M71" s="48">
        <v>150</v>
      </c>
      <c r="N71" s="30" t="s">
        <v>67</v>
      </c>
      <c r="O71" s="49">
        <v>1600</v>
      </c>
      <c r="P71" s="49">
        <v>4450</v>
      </c>
      <c r="Q71" s="49">
        <v>9</v>
      </c>
      <c r="R71" s="49">
        <v>30</v>
      </c>
      <c r="S71" s="55" t="s">
        <v>397</v>
      </c>
      <c r="T71" s="55" t="s">
        <v>72</v>
      </c>
      <c r="U71" s="30" t="s">
        <v>386</v>
      </c>
      <c r="V71" s="30" t="s">
        <v>69</v>
      </c>
      <c r="W71" s="30" t="s">
        <v>72</v>
      </c>
      <c r="X71" s="30" t="s">
        <v>72</v>
      </c>
      <c r="Y71" s="30" t="s">
        <v>69</v>
      </c>
      <c r="Z71" s="30" t="s">
        <v>73</v>
      </c>
      <c r="AA71" s="30" t="s">
        <v>398</v>
      </c>
      <c r="AB71" s="30" t="s">
        <v>69</v>
      </c>
      <c r="AC71" s="30"/>
      <c r="AD71" s="56"/>
    </row>
    <row r="72" s="4" customFormat="1" ht="25.5" spans="1:30">
      <c r="A72" s="30">
        <v>66</v>
      </c>
      <c r="B72" s="30" t="s">
        <v>23</v>
      </c>
      <c r="C72" s="30" t="s">
        <v>342</v>
      </c>
      <c r="D72" s="30" t="s">
        <v>399</v>
      </c>
      <c r="E72" s="34" t="s">
        <v>224</v>
      </c>
      <c r="F72" s="31" t="s">
        <v>400</v>
      </c>
      <c r="G72" s="32" t="s">
        <v>64</v>
      </c>
      <c r="H72" s="31" t="s">
        <v>65</v>
      </c>
      <c r="I72" s="47" t="s">
        <v>401</v>
      </c>
      <c r="J72" s="48">
        <v>230</v>
      </c>
      <c r="K72" s="48">
        <v>230</v>
      </c>
      <c r="L72" s="48">
        <v>110</v>
      </c>
      <c r="M72" s="48">
        <v>120</v>
      </c>
      <c r="N72" s="30" t="s">
        <v>67</v>
      </c>
      <c r="O72" s="49">
        <v>311</v>
      </c>
      <c r="P72" s="49">
        <v>1422</v>
      </c>
      <c r="Q72" s="49">
        <v>5</v>
      </c>
      <c r="R72" s="49">
        <v>17</v>
      </c>
      <c r="S72" s="55" t="s">
        <v>402</v>
      </c>
      <c r="T72" s="55" t="s">
        <v>72</v>
      </c>
      <c r="U72" s="30" t="s">
        <v>260</v>
      </c>
      <c r="V72" s="30" t="s">
        <v>69</v>
      </c>
      <c r="W72" s="30" t="s">
        <v>72</v>
      </c>
      <c r="X72" s="30" t="s">
        <v>72</v>
      </c>
      <c r="Y72" s="30" t="s">
        <v>72</v>
      </c>
      <c r="Z72" s="30" t="s">
        <v>73</v>
      </c>
      <c r="AA72" s="30" t="s">
        <v>403</v>
      </c>
      <c r="AB72" s="30" t="s">
        <v>69</v>
      </c>
      <c r="AC72" s="30"/>
      <c r="AD72" s="56"/>
    </row>
    <row r="73" s="4" customFormat="1" ht="25.5" spans="1:30">
      <c r="A73" s="30">
        <v>67</v>
      </c>
      <c r="B73" s="30" t="s">
        <v>23</v>
      </c>
      <c r="C73" s="30" t="s">
        <v>342</v>
      </c>
      <c r="D73" s="30" t="s">
        <v>372</v>
      </c>
      <c r="E73" s="34" t="s">
        <v>201</v>
      </c>
      <c r="F73" s="31" t="s">
        <v>404</v>
      </c>
      <c r="G73" s="32" t="s">
        <v>64</v>
      </c>
      <c r="H73" s="31" t="s">
        <v>65</v>
      </c>
      <c r="I73" s="47" t="s">
        <v>405</v>
      </c>
      <c r="J73" s="48">
        <v>250</v>
      </c>
      <c r="K73" s="48">
        <v>250</v>
      </c>
      <c r="L73" s="48">
        <v>70</v>
      </c>
      <c r="M73" s="48">
        <v>180</v>
      </c>
      <c r="N73" s="30" t="s">
        <v>67</v>
      </c>
      <c r="O73" s="49">
        <v>1042</v>
      </c>
      <c r="P73" s="49">
        <v>5164</v>
      </c>
      <c r="Q73" s="49">
        <v>5</v>
      </c>
      <c r="R73" s="49">
        <v>10</v>
      </c>
      <c r="S73" s="55" t="s">
        <v>406</v>
      </c>
      <c r="T73" s="55" t="s">
        <v>72</v>
      </c>
      <c r="U73" s="30" t="s">
        <v>407</v>
      </c>
      <c r="V73" s="30" t="s">
        <v>69</v>
      </c>
      <c r="W73" s="30" t="s">
        <v>72</v>
      </c>
      <c r="X73" s="30" t="s">
        <v>72</v>
      </c>
      <c r="Y73" s="30" t="s">
        <v>69</v>
      </c>
      <c r="Z73" s="30" t="s">
        <v>73</v>
      </c>
      <c r="AA73" s="30" t="s">
        <v>408</v>
      </c>
      <c r="AB73" s="30" t="s">
        <v>69</v>
      </c>
      <c r="AC73" s="30"/>
      <c r="AD73" s="56"/>
    </row>
    <row r="74" s="4" customFormat="1" ht="25.5" spans="1:30">
      <c r="A74" s="30">
        <v>68</v>
      </c>
      <c r="B74" s="30" t="s">
        <v>23</v>
      </c>
      <c r="C74" s="30" t="s">
        <v>342</v>
      </c>
      <c r="D74" s="30" t="s">
        <v>409</v>
      </c>
      <c r="E74" s="31" t="s">
        <v>119</v>
      </c>
      <c r="F74" s="31" t="s">
        <v>410</v>
      </c>
      <c r="G74" s="32" t="s">
        <v>64</v>
      </c>
      <c r="H74" s="31" t="s">
        <v>65</v>
      </c>
      <c r="I74" s="47" t="s">
        <v>411</v>
      </c>
      <c r="J74" s="48">
        <v>260</v>
      </c>
      <c r="K74" s="48">
        <v>260</v>
      </c>
      <c r="L74" s="48">
        <v>80</v>
      </c>
      <c r="M74" s="48">
        <v>180</v>
      </c>
      <c r="N74" s="34" t="s">
        <v>220</v>
      </c>
      <c r="O74" s="49">
        <v>1123</v>
      </c>
      <c r="P74" s="49">
        <v>6540</v>
      </c>
      <c r="Q74" s="49">
        <v>25</v>
      </c>
      <c r="R74" s="49">
        <v>81</v>
      </c>
      <c r="S74" s="55" t="s">
        <v>412</v>
      </c>
      <c r="T74" s="55" t="s">
        <v>72</v>
      </c>
      <c r="U74" s="30" t="s">
        <v>413</v>
      </c>
      <c r="V74" s="30" t="s">
        <v>69</v>
      </c>
      <c r="W74" s="30" t="s">
        <v>72</v>
      </c>
      <c r="X74" s="30" t="s">
        <v>72</v>
      </c>
      <c r="Y74" s="30" t="s">
        <v>69</v>
      </c>
      <c r="Z74" s="30" t="s">
        <v>222</v>
      </c>
      <c r="AA74" s="30" t="s">
        <v>414</v>
      </c>
      <c r="AB74" s="30" t="s">
        <v>69</v>
      </c>
      <c r="AC74" s="30"/>
      <c r="AD74" s="56"/>
    </row>
    <row r="75" s="4" customFormat="1" ht="153" spans="1:30">
      <c r="A75" s="30">
        <v>69</v>
      </c>
      <c r="B75" s="30" t="s">
        <v>23</v>
      </c>
      <c r="C75" s="30" t="s">
        <v>415</v>
      </c>
      <c r="D75" s="30" t="s">
        <v>416</v>
      </c>
      <c r="E75" s="31" t="s">
        <v>217</v>
      </c>
      <c r="F75" s="31" t="s">
        <v>417</v>
      </c>
      <c r="G75" s="32" t="s">
        <v>64</v>
      </c>
      <c r="H75" s="31" t="s">
        <v>65</v>
      </c>
      <c r="I75" s="47" t="s">
        <v>418</v>
      </c>
      <c r="J75" s="48">
        <v>780</v>
      </c>
      <c r="K75" s="48">
        <v>780</v>
      </c>
      <c r="L75" s="48">
        <v>720</v>
      </c>
      <c r="M75" s="48">
        <v>60</v>
      </c>
      <c r="N75" s="34" t="s">
        <v>220</v>
      </c>
      <c r="O75" s="49">
        <v>3383</v>
      </c>
      <c r="P75" s="49">
        <v>9575</v>
      </c>
      <c r="Q75" s="49">
        <v>6</v>
      </c>
      <c r="R75" s="49">
        <v>20</v>
      </c>
      <c r="S75" s="55" t="s">
        <v>419</v>
      </c>
      <c r="T75" s="55" t="s">
        <v>72</v>
      </c>
      <c r="U75" s="30" t="s">
        <v>420</v>
      </c>
      <c r="V75" s="30" t="s">
        <v>69</v>
      </c>
      <c r="W75" s="30" t="s">
        <v>72</v>
      </c>
      <c r="X75" s="30" t="s">
        <v>72</v>
      </c>
      <c r="Y75" s="30" t="s">
        <v>69</v>
      </c>
      <c r="Z75" s="30" t="s">
        <v>222</v>
      </c>
      <c r="AA75" s="30" t="s">
        <v>416</v>
      </c>
      <c r="AB75" s="30" t="s">
        <v>69</v>
      </c>
      <c r="AC75" s="30"/>
      <c r="AD75" s="56"/>
    </row>
    <row r="76" s="4" customFormat="1" ht="63.75" spans="1:30">
      <c r="A76" s="30">
        <v>70</v>
      </c>
      <c r="B76" s="30" t="s">
        <v>23</v>
      </c>
      <c r="C76" s="30" t="s">
        <v>415</v>
      </c>
      <c r="D76" s="30" t="s">
        <v>421</v>
      </c>
      <c r="E76" s="31" t="s">
        <v>119</v>
      </c>
      <c r="F76" s="31" t="s">
        <v>422</v>
      </c>
      <c r="G76" s="32" t="s">
        <v>64</v>
      </c>
      <c r="H76" s="31" t="s">
        <v>65</v>
      </c>
      <c r="I76" s="47" t="s">
        <v>423</v>
      </c>
      <c r="J76" s="48">
        <v>284</v>
      </c>
      <c r="K76" s="48">
        <v>284</v>
      </c>
      <c r="L76" s="48">
        <v>260</v>
      </c>
      <c r="M76" s="48">
        <v>24</v>
      </c>
      <c r="N76" s="34" t="s">
        <v>220</v>
      </c>
      <c r="O76" s="49">
        <v>2495</v>
      </c>
      <c r="P76" s="49">
        <v>7034</v>
      </c>
      <c r="Q76" s="49">
        <v>4</v>
      </c>
      <c r="R76" s="49">
        <v>12</v>
      </c>
      <c r="S76" s="55" t="s">
        <v>424</v>
      </c>
      <c r="T76" s="55" t="s">
        <v>72</v>
      </c>
      <c r="U76" s="30" t="s">
        <v>425</v>
      </c>
      <c r="V76" s="30" t="s">
        <v>69</v>
      </c>
      <c r="W76" s="30" t="s">
        <v>72</v>
      </c>
      <c r="X76" s="30" t="s">
        <v>72</v>
      </c>
      <c r="Y76" s="30" t="s">
        <v>69</v>
      </c>
      <c r="Z76" s="30" t="s">
        <v>222</v>
      </c>
      <c r="AA76" s="30" t="s">
        <v>421</v>
      </c>
      <c r="AB76" s="30" t="s">
        <v>69</v>
      </c>
      <c r="AC76" s="30"/>
      <c r="AD76" s="56"/>
    </row>
    <row r="77" s="4" customFormat="1" ht="38.25" spans="1:30">
      <c r="A77" s="30">
        <v>71</v>
      </c>
      <c r="B77" s="30" t="s">
        <v>23</v>
      </c>
      <c r="C77" s="30" t="s">
        <v>415</v>
      </c>
      <c r="D77" s="30" t="s">
        <v>421</v>
      </c>
      <c r="E77" s="34" t="s">
        <v>201</v>
      </c>
      <c r="F77" s="31" t="s">
        <v>426</v>
      </c>
      <c r="G77" s="32" t="s">
        <v>64</v>
      </c>
      <c r="H77" s="31" t="s">
        <v>153</v>
      </c>
      <c r="I77" s="47" t="s">
        <v>427</v>
      </c>
      <c r="J77" s="48">
        <v>330</v>
      </c>
      <c r="K77" s="48">
        <v>330</v>
      </c>
      <c r="L77" s="48">
        <v>250</v>
      </c>
      <c r="M77" s="48">
        <v>80</v>
      </c>
      <c r="N77" s="30" t="s">
        <v>67</v>
      </c>
      <c r="O77" s="49">
        <v>1200</v>
      </c>
      <c r="P77" s="49">
        <v>7037</v>
      </c>
      <c r="Q77" s="49">
        <v>4</v>
      </c>
      <c r="R77" s="49">
        <v>12</v>
      </c>
      <c r="S77" s="55" t="s">
        <v>428</v>
      </c>
      <c r="T77" s="55" t="s">
        <v>72</v>
      </c>
      <c r="U77" s="30" t="s">
        <v>429</v>
      </c>
      <c r="V77" s="30" t="s">
        <v>69</v>
      </c>
      <c r="W77" s="30" t="s">
        <v>72</v>
      </c>
      <c r="X77" s="30" t="s">
        <v>72</v>
      </c>
      <c r="Y77" s="30" t="s">
        <v>72</v>
      </c>
      <c r="Z77" s="30" t="s">
        <v>73</v>
      </c>
      <c r="AA77" s="30" t="s">
        <v>421</v>
      </c>
      <c r="AB77" s="30" t="s">
        <v>69</v>
      </c>
      <c r="AC77" s="30"/>
      <c r="AD77" s="56"/>
    </row>
    <row r="78" s="4" customFormat="1" ht="38.25" spans="1:30">
      <c r="A78" s="30">
        <v>72</v>
      </c>
      <c r="B78" s="30" t="s">
        <v>23</v>
      </c>
      <c r="C78" s="30" t="s">
        <v>415</v>
      </c>
      <c r="D78" s="30" t="s">
        <v>421</v>
      </c>
      <c r="E78" s="31" t="s">
        <v>119</v>
      </c>
      <c r="F78" s="31" t="s">
        <v>430</v>
      </c>
      <c r="G78" s="32" t="s">
        <v>64</v>
      </c>
      <c r="H78" s="31" t="s">
        <v>65</v>
      </c>
      <c r="I78" s="47" t="s">
        <v>431</v>
      </c>
      <c r="J78" s="48">
        <v>250</v>
      </c>
      <c r="K78" s="48">
        <v>250</v>
      </c>
      <c r="L78" s="48">
        <v>240</v>
      </c>
      <c r="M78" s="48">
        <v>10</v>
      </c>
      <c r="N78" s="30" t="s">
        <v>67</v>
      </c>
      <c r="O78" s="49">
        <v>2495</v>
      </c>
      <c r="P78" s="49">
        <v>7034</v>
      </c>
      <c r="Q78" s="49">
        <v>4</v>
      </c>
      <c r="R78" s="49">
        <v>12</v>
      </c>
      <c r="S78" s="55" t="s">
        <v>432</v>
      </c>
      <c r="T78" s="55" t="s">
        <v>72</v>
      </c>
      <c r="U78" s="30" t="s">
        <v>433</v>
      </c>
      <c r="V78" s="30" t="s">
        <v>69</v>
      </c>
      <c r="W78" s="30" t="s">
        <v>72</v>
      </c>
      <c r="X78" s="30" t="s">
        <v>72</v>
      </c>
      <c r="Y78" s="30" t="s">
        <v>69</v>
      </c>
      <c r="Z78" s="30" t="s">
        <v>73</v>
      </c>
      <c r="AA78" s="30" t="s">
        <v>421</v>
      </c>
      <c r="AB78" s="30" t="s">
        <v>69</v>
      </c>
      <c r="AC78" s="30"/>
      <c r="AD78" s="56"/>
    </row>
    <row r="79" s="4" customFormat="1" ht="38.25" spans="1:30">
      <c r="A79" s="30">
        <v>73</v>
      </c>
      <c r="B79" s="30" t="s">
        <v>23</v>
      </c>
      <c r="C79" s="30" t="s">
        <v>415</v>
      </c>
      <c r="D79" s="30" t="s">
        <v>421</v>
      </c>
      <c r="E79" s="31" t="s">
        <v>217</v>
      </c>
      <c r="F79" s="31" t="s">
        <v>434</v>
      </c>
      <c r="G79" s="32" t="s">
        <v>64</v>
      </c>
      <c r="H79" s="31" t="s">
        <v>65</v>
      </c>
      <c r="I79" s="47" t="s">
        <v>435</v>
      </c>
      <c r="J79" s="48">
        <v>185</v>
      </c>
      <c r="K79" s="48">
        <v>185</v>
      </c>
      <c r="L79" s="48">
        <v>180</v>
      </c>
      <c r="M79" s="48">
        <v>5</v>
      </c>
      <c r="N79" s="30" t="s">
        <v>67</v>
      </c>
      <c r="O79" s="49">
        <v>3383</v>
      </c>
      <c r="P79" s="49">
        <v>9575</v>
      </c>
      <c r="Q79" s="49">
        <v>6</v>
      </c>
      <c r="R79" s="49">
        <v>20</v>
      </c>
      <c r="S79" s="55" t="s">
        <v>436</v>
      </c>
      <c r="T79" s="55"/>
      <c r="U79" s="30" t="s">
        <v>437</v>
      </c>
      <c r="V79" s="30" t="s">
        <v>69</v>
      </c>
      <c r="W79" s="30" t="s">
        <v>72</v>
      </c>
      <c r="X79" s="30" t="s">
        <v>72</v>
      </c>
      <c r="Y79" s="30" t="s">
        <v>69</v>
      </c>
      <c r="Z79" s="30" t="s">
        <v>73</v>
      </c>
      <c r="AA79" s="30" t="s">
        <v>421</v>
      </c>
      <c r="AB79" s="30" t="s">
        <v>69</v>
      </c>
      <c r="AC79" s="30"/>
      <c r="AD79" s="56"/>
    </row>
    <row r="80" s="4" customFormat="1" ht="38.25" spans="1:30">
      <c r="A80" s="30">
        <v>74</v>
      </c>
      <c r="B80" s="30" t="s">
        <v>23</v>
      </c>
      <c r="C80" s="30" t="s">
        <v>415</v>
      </c>
      <c r="D80" s="30" t="s">
        <v>438</v>
      </c>
      <c r="E80" s="34" t="s">
        <v>201</v>
      </c>
      <c r="F80" s="31" t="s">
        <v>439</v>
      </c>
      <c r="G80" s="32" t="s">
        <v>64</v>
      </c>
      <c r="H80" s="31" t="s">
        <v>153</v>
      </c>
      <c r="I80" s="47" t="s">
        <v>440</v>
      </c>
      <c r="J80" s="48">
        <v>235</v>
      </c>
      <c r="K80" s="48">
        <v>235</v>
      </c>
      <c r="L80" s="48">
        <v>230</v>
      </c>
      <c r="M80" s="48">
        <v>5</v>
      </c>
      <c r="N80" s="30" t="s">
        <v>67</v>
      </c>
      <c r="O80" s="49">
        <v>500</v>
      </c>
      <c r="P80" s="49">
        <v>2541</v>
      </c>
      <c r="Q80" s="49">
        <v>2</v>
      </c>
      <c r="R80" s="49">
        <v>8</v>
      </c>
      <c r="S80" s="55" t="s">
        <v>441</v>
      </c>
      <c r="T80" s="55" t="s">
        <v>72</v>
      </c>
      <c r="U80" s="30" t="s">
        <v>429</v>
      </c>
      <c r="V80" s="30" t="s">
        <v>69</v>
      </c>
      <c r="W80" s="30" t="s">
        <v>72</v>
      </c>
      <c r="X80" s="30" t="s">
        <v>72</v>
      </c>
      <c r="Y80" s="30" t="s">
        <v>72</v>
      </c>
      <c r="Z80" s="30" t="s">
        <v>73</v>
      </c>
      <c r="AA80" s="30" t="s">
        <v>438</v>
      </c>
      <c r="AB80" s="30" t="s">
        <v>69</v>
      </c>
      <c r="AC80" s="30"/>
      <c r="AD80" s="56"/>
    </row>
    <row r="81" s="4" customFormat="1" ht="38.25" spans="1:30">
      <c r="A81" s="30">
        <v>75</v>
      </c>
      <c r="B81" s="30" t="s">
        <v>23</v>
      </c>
      <c r="C81" s="30" t="s">
        <v>415</v>
      </c>
      <c r="D81" s="30" t="s">
        <v>421</v>
      </c>
      <c r="E81" s="34" t="s">
        <v>201</v>
      </c>
      <c r="F81" s="31" t="s">
        <v>442</v>
      </c>
      <c r="G81" s="32" t="s">
        <v>64</v>
      </c>
      <c r="H81" s="31" t="s">
        <v>65</v>
      </c>
      <c r="I81" s="47" t="s">
        <v>443</v>
      </c>
      <c r="J81" s="48">
        <v>825</v>
      </c>
      <c r="K81" s="48">
        <v>825</v>
      </c>
      <c r="L81" s="48">
        <v>500</v>
      </c>
      <c r="M81" s="48">
        <v>325</v>
      </c>
      <c r="N81" s="30" t="s">
        <v>67</v>
      </c>
      <c r="O81" s="49">
        <v>3383</v>
      </c>
      <c r="P81" s="49">
        <v>9575</v>
      </c>
      <c r="Q81" s="49">
        <v>6</v>
      </c>
      <c r="R81" s="49">
        <v>20</v>
      </c>
      <c r="S81" s="55" t="s">
        <v>444</v>
      </c>
      <c r="T81" s="55"/>
      <c r="U81" s="30" t="s">
        <v>445</v>
      </c>
      <c r="V81" s="30" t="s">
        <v>69</v>
      </c>
      <c r="W81" s="30" t="s">
        <v>72</v>
      </c>
      <c r="X81" s="30" t="s">
        <v>72</v>
      </c>
      <c r="Y81" s="30" t="s">
        <v>69</v>
      </c>
      <c r="Z81" s="30" t="s">
        <v>73</v>
      </c>
      <c r="AA81" s="30" t="s">
        <v>421</v>
      </c>
      <c r="AB81" s="30" t="s">
        <v>69</v>
      </c>
      <c r="AC81" s="30"/>
      <c r="AD81" s="56"/>
    </row>
    <row r="82" s="4" customFormat="1" ht="114.75" spans="1:30">
      <c r="A82" s="30">
        <v>76</v>
      </c>
      <c r="B82" s="30" t="s">
        <v>23</v>
      </c>
      <c r="C82" s="30" t="s">
        <v>446</v>
      </c>
      <c r="D82" s="30" t="s">
        <v>447</v>
      </c>
      <c r="E82" s="31" t="s">
        <v>119</v>
      </c>
      <c r="F82" s="31" t="s">
        <v>448</v>
      </c>
      <c r="G82" s="32" t="s">
        <v>64</v>
      </c>
      <c r="H82" s="31" t="s">
        <v>65</v>
      </c>
      <c r="I82" s="47" t="s">
        <v>449</v>
      </c>
      <c r="J82" s="48">
        <v>130.4</v>
      </c>
      <c r="K82" s="48">
        <v>130.4</v>
      </c>
      <c r="L82" s="48">
        <v>130</v>
      </c>
      <c r="M82" s="48">
        <v>0.4</v>
      </c>
      <c r="N82" s="30" t="s">
        <v>67</v>
      </c>
      <c r="O82" s="49">
        <v>552</v>
      </c>
      <c r="P82" s="49">
        <v>1515</v>
      </c>
      <c r="Q82" s="49">
        <v>3</v>
      </c>
      <c r="R82" s="49">
        <v>11</v>
      </c>
      <c r="S82" s="55" t="s">
        <v>450</v>
      </c>
      <c r="T82" s="55" t="s">
        <v>72</v>
      </c>
      <c r="U82" s="30" t="s">
        <v>451</v>
      </c>
      <c r="V82" s="30" t="s">
        <v>69</v>
      </c>
      <c r="W82" s="30" t="s">
        <v>72</v>
      </c>
      <c r="X82" s="30" t="s">
        <v>72</v>
      </c>
      <c r="Y82" s="30" t="s">
        <v>69</v>
      </c>
      <c r="Z82" s="30" t="s">
        <v>73</v>
      </c>
      <c r="AA82" s="30" t="s">
        <v>452</v>
      </c>
      <c r="AB82" s="30" t="s">
        <v>69</v>
      </c>
      <c r="AC82" s="30"/>
      <c r="AD82" s="56"/>
    </row>
    <row r="83" s="4" customFormat="1" ht="114.75" spans="1:30">
      <c r="A83" s="30">
        <v>77</v>
      </c>
      <c r="B83" s="30" t="s">
        <v>23</v>
      </c>
      <c r="C83" s="30" t="s">
        <v>446</v>
      </c>
      <c r="D83" s="30" t="s">
        <v>453</v>
      </c>
      <c r="E83" s="34" t="s">
        <v>151</v>
      </c>
      <c r="F83" s="31" t="s">
        <v>454</v>
      </c>
      <c r="G83" s="32" t="s">
        <v>64</v>
      </c>
      <c r="H83" s="31" t="s">
        <v>65</v>
      </c>
      <c r="I83" s="47" t="s">
        <v>455</v>
      </c>
      <c r="J83" s="48">
        <v>71</v>
      </c>
      <c r="K83" s="48">
        <v>71</v>
      </c>
      <c r="L83" s="48">
        <v>70</v>
      </c>
      <c r="M83" s="48">
        <v>1</v>
      </c>
      <c r="N83" s="34" t="s">
        <v>186</v>
      </c>
      <c r="O83" s="49">
        <v>667</v>
      </c>
      <c r="P83" s="49">
        <v>1835</v>
      </c>
      <c r="Q83" s="49">
        <v>5</v>
      </c>
      <c r="R83" s="49">
        <v>19</v>
      </c>
      <c r="S83" s="55" t="s">
        <v>187</v>
      </c>
      <c r="T83" s="55" t="s">
        <v>72</v>
      </c>
      <c r="U83" s="30" t="s">
        <v>456</v>
      </c>
      <c r="V83" s="30" t="s">
        <v>69</v>
      </c>
      <c r="W83" s="30" t="s">
        <v>72</v>
      </c>
      <c r="X83" s="30" t="s">
        <v>72</v>
      </c>
      <c r="Y83" s="30" t="s">
        <v>69</v>
      </c>
      <c r="Z83" s="30" t="s">
        <v>188</v>
      </c>
      <c r="AA83" s="30" t="s">
        <v>457</v>
      </c>
      <c r="AB83" s="30" t="s">
        <v>69</v>
      </c>
      <c r="AC83" s="30"/>
      <c r="AD83" s="56"/>
    </row>
    <row r="84" s="4" customFormat="1" ht="127.5" spans="1:30">
      <c r="A84" s="30">
        <v>78</v>
      </c>
      <c r="B84" s="30" t="s">
        <v>23</v>
      </c>
      <c r="C84" s="30" t="s">
        <v>446</v>
      </c>
      <c r="D84" s="30" t="s">
        <v>458</v>
      </c>
      <c r="E84" s="34" t="s">
        <v>151</v>
      </c>
      <c r="F84" s="31" t="s">
        <v>459</v>
      </c>
      <c r="G84" s="32" t="s">
        <v>64</v>
      </c>
      <c r="H84" s="31" t="s">
        <v>65</v>
      </c>
      <c r="I84" s="47" t="s">
        <v>460</v>
      </c>
      <c r="J84" s="48">
        <v>110.4</v>
      </c>
      <c r="K84" s="48">
        <v>110.4</v>
      </c>
      <c r="L84" s="48">
        <v>110</v>
      </c>
      <c r="M84" s="48">
        <v>0.4</v>
      </c>
      <c r="N84" s="34" t="s">
        <v>220</v>
      </c>
      <c r="O84" s="49">
        <v>507</v>
      </c>
      <c r="P84" s="49">
        <v>1338</v>
      </c>
      <c r="Q84" s="49">
        <v>6</v>
      </c>
      <c r="R84" s="49">
        <v>14</v>
      </c>
      <c r="S84" s="55" t="s">
        <v>187</v>
      </c>
      <c r="T84" s="55" t="s">
        <v>72</v>
      </c>
      <c r="U84" s="30" t="s">
        <v>461</v>
      </c>
      <c r="V84" s="30" t="s">
        <v>69</v>
      </c>
      <c r="W84" s="30" t="s">
        <v>72</v>
      </c>
      <c r="X84" s="30" t="s">
        <v>72</v>
      </c>
      <c r="Y84" s="30" t="s">
        <v>69</v>
      </c>
      <c r="Z84" s="30" t="s">
        <v>222</v>
      </c>
      <c r="AA84" s="30" t="s">
        <v>462</v>
      </c>
      <c r="AB84" s="30" t="s">
        <v>69</v>
      </c>
      <c r="AC84" s="30"/>
      <c r="AD84" s="56"/>
    </row>
    <row r="85" s="4" customFormat="1" ht="114.75" spans="1:30">
      <c r="A85" s="30">
        <v>79</v>
      </c>
      <c r="B85" s="30" t="s">
        <v>23</v>
      </c>
      <c r="C85" s="30" t="s">
        <v>463</v>
      </c>
      <c r="D85" s="30" t="s">
        <v>464</v>
      </c>
      <c r="E85" s="31" t="s">
        <v>119</v>
      </c>
      <c r="F85" s="31" t="s">
        <v>465</v>
      </c>
      <c r="G85" s="32" t="s">
        <v>64</v>
      </c>
      <c r="H85" s="31" t="s">
        <v>65</v>
      </c>
      <c r="I85" s="47" t="s">
        <v>466</v>
      </c>
      <c r="J85" s="48">
        <v>116</v>
      </c>
      <c r="K85" s="48">
        <v>116</v>
      </c>
      <c r="L85" s="48">
        <v>100</v>
      </c>
      <c r="M85" s="48">
        <v>16</v>
      </c>
      <c r="N85" s="34" t="s">
        <v>220</v>
      </c>
      <c r="O85" s="49">
        <v>290</v>
      </c>
      <c r="P85" s="49">
        <v>1406</v>
      </c>
      <c r="Q85" s="49">
        <v>19</v>
      </c>
      <c r="R85" s="49">
        <v>59</v>
      </c>
      <c r="S85" s="55" t="s">
        <v>467</v>
      </c>
      <c r="T85" s="55" t="s">
        <v>72</v>
      </c>
      <c r="U85" s="30" t="s">
        <v>468</v>
      </c>
      <c r="V85" s="30" t="s">
        <v>69</v>
      </c>
      <c r="W85" s="30" t="s">
        <v>72</v>
      </c>
      <c r="X85" s="30" t="s">
        <v>72</v>
      </c>
      <c r="Y85" s="30" t="s">
        <v>69</v>
      </c>
      <c r="Z85" s="30" t="s">
        <v>222</v>
      </c>
      <c r="AA85" s="30" t="s">
        <v>469</v>
      </c>
      <c r="AB85" s="30" t="s">
        <v>69</v>
      </c>
      <c r="AC85" s="30"/>
      <c r="AD85" s="56"/>
    </row>
    <row r="86" s="4" customFormat="1" ht="102" spans="1:30">
      <c r="A86" s="30">
        <v>80</v>
      </c>
      <c r="B86" s="30" t="s">
        <v>23</v>
      </c>
      <c r="C86" s="30" t="s">
        <v>463</v>
      </c>
      <c r="D86" s="30" t="s">
        <v>470</v>
      </c>
      <c r="E86" s="34" t="s">
        <v>151</v>
      </c>
      <c r="F86" s="31" t="s">
        <v>471</v>
      </c>
      <c r="G86" s="32" t="s">
        <v>64</v>
      </c>
      <c r="H86" s="31" t="s">
        <v>65</v>
      </c>
      <c r="I86" s="47" t="s">
        <v>472</v>
      </c>
      <c r="J86" s="48">
        <v>280.31</v>
      </c>
      <c r="K86" s="48">
        <v>280.31</v>
      </c>
      <c r="L86" s="48">
        <v>270</v>
      </c>
      <c r="M86" s="48">
        <v>10.31</v>
      </c>
      <c r="N86" s="30" t="s">
        <v>67</v>
      </c>
      <c r="O86" s="49">
        <v>552</v>
      </c>
      <c r="P86" s="49">
        <v>1515</v>
      </c>
      <c r="Q86" s="49">
        <v>3</v>
      </c>
      <c r="R86" s="49">
        <v>11</v>
      </c>
      <c r="S86" s="55" t="s">
        <v>473</v>
      </c>
      <c r="T86" s="55" t="s">
        <v>72</v>
      </c>
      <c r="U86" s="30" t="s">
        <v>474</v>
      </c>
      <c r="V86" s="30" t="s">
        <v>69</v>
      </c>
      <c r="W86" s="30" t="s">
        <v>72</v>
      </c>
      <c r="X86" s="30" t="s">
        <v>72</v>
      </c>
      <c r="Y86" s="30" t="s">
        <v>69</v>
      </c>
      <c r="Z86" s="30" t="s">
        <v>73</v>
      </c>
      <c r="AA86" s="30" t="s">
        <v>475</v>
      </c>
      <c r="AB86" s="30" t="s">
        <v>69</v>
      </c>
      <c r="AC86" s="30"/>
      <c r="AD86" s="56"/>
    </row>
    <row r="87" s="4" customFormat="1" ht="25.5" spans="1:30">
      <c r="A87" s="30">
        <v>81</v>
      </c>
      <c r="B87" s="30" t="s">
        <v>23</v>
      </c>
      <c r="C87" s="30" t="s">
        <v>463</v>
      </c>
      <c r="D87" s="30" t="s">
        <v>476</v>
      </c>
      <c r="E87" s="31" t="s">
        <v>119</v>
      </c>
      <c r="F87" s="31" t="s">
        <v>477</v>
      </c>
      <c r="G87" s="32" t="s">
        <v>64</v>
      </c>
      <c r="H87" s="31" t="s">
        <v>65</v>
      </c>
      <c r="I87" s="47" t="s">
        <v>478</v>
      </c>
      <c r="J87" s="48">
        <v>250</v>
      </c>
      <c r="K87" s="48">
        <v>250</v>
      </c>
      <c r="L87" s="48">
        <v>140</v>
      </c>
      <c r="M87" s="48">
        <v>110</v>
      </c>
      <c r="N87" s="30" t="s">
        <v>67</v>
      </c>
      <c r="O87" s="49">
        <v>345</v>
      </c>
      <c r="P87" s="49">
        <v>1560</v>
      </c>
      <c r="Q87" s="49">
        <v>16</v>
      </c>
      <c r="R87" s="49">
        <v>47</v>
      </c>
      <c r="S87" s="55" t="s">
        <v>479</v>
      </c>
      <c r="T87" s="55" t="s">
        <v>72</v>
      </c>
      <c r="U87" s="30" t="s">
        <v>480</v>
      </c>
      <c r="V87" s="30" t="s">
        <v>69</v>
      </c>
      <c r="W87" s="30" t="s">
        <v>72</v>
      </c>
      <c r="X87" s="30" t="s">
        <v>72</v>
      </c>
      <c r="Y87" s="30" t="s">
        <v>69</v>
      </c>
      <c r="Z87" s="30" t="s">
        <v>73</v>
      </c>
      <c r="AA87" s="30" t="s">
        <v>481</v>
      </c>
      <c r="AB87" s="30" t="s">
        <v>69</v>
      </c>
      <c r="AC87" s="30"/>
      <c r="AD87" s="56"/>
    </row>
    <row r="88" s="4" customFormat="1" ht="76.5" spans="1:30">
      <c r="A88" s="30">
        <v>82</v>
      </c>
      <c r="B88" s="30" t="s">
        <v>23</v>
      </c>
      <c r="C88" s="30" t="s">
        <v>463</v>
      </c>
      <c r="D88" s="30" t="s">
        <v>482</v>
      </c>
      <c r="E88" s="31" t="s">
        <v>119</v>
      </c>
      <c r="F88" s="31" t="s">
        <v>483</v>
      </c>
      <c r="G88" s="32" t="s">
        <v>64</v>
      </c>
      <c r="H88" s="31" t="s">
        <v>65</v>
      </c>
      <c r="I88" s="47" t="s">
        <v>484</v>
      </c>
      <c r="J88" s="48">
        <v>185</v>
      </c>
      <c r="K88" s="48">
        <v>185</v>
      </c>
      <c r="L88" s="48">
        <v>100</v>
      </c>
      <c r="M88" s="48">
        <v>85</v>
      </c>
      <c r="N88" s="30" t="s">
        <v>67</v>
      </c>
      <c r="O88" s="49">
        <v>396</v>
      </c>
      <c r="P88" s="49">
        <v>1371</v>
      </c>
      <c r="Q88" s="49">
        <v>15</v>
      </c>
      <c r="R88" s="49">
        <v>40</v>
      </c>
      <c r="S88" s="55" t="s">
        <v>485</v>
      </c>
      <c r="T88" s="55" t="s">
        <v>72</v>
      </c>
      <c r="U88" s="30" t="s">
        <v>486</v>
      </c>
      <c r="V88" s="30" t="s">
        <v>69</v>
      </c>
      <c r="W88" s="30" t="s">
        <v>72</v>
      </c>
      <c r="X88" s="30" t="s">
        <v>72</v>
      </c>
      <c r="Y88" s="30" t="s">
        <v>72</v>
      </c>
      <c r="Z88" s="30" t="s">
        <v>73</v>
      </c>
      <c r="AA88" s="30" t="s">
        <v>487</v>
      </c>
      <c r="AB88" s="30" t="s">
        <v>69</v>
      </c>
      <c r="AC88" s="30"/>
      <c r="AD88" s="56"/>
    </row>
    <row r="89" s="4" customFormat="1" ht="114.75" spans="1:30">
      <c r="A89" s="30">
        <v>83</v>
      </c>
      <c r="B89" s="30" t="s">
        <v>23</v>
      </c>
      <c r="C89" s="30" t="s">
        <v>463</v>
      </c>
      <c r="D89" s="30" t="s">
        <v>470</v>
      </c>
      <c r="E89" s="34" t="s">
        <v>224</v>
      </c>
      <c r="F89" s="31" t="s">
        <v>488</v>
      </c>
      <c r="G89" s="32" t="s">
        <v>64</v>
      </c>
      <c r="H89" s="31" t="s">
        <v>65</v>
      </c>
      <c r="I89" s="47" t="s">
        <v>489</v>
      </c>
      <c r="J89" s="48">
        <v>147.64</v>
      </c>
      <c r="K89" s="48">
        <v>147.64</v>
      </c>
      <c r="L89" s="48">
        <v>103</v>
      </c>
      <c r="M89" s="48">
        <v>44.64</v>
      </c>
      <c r="N89" s="30" t="s">
        <v>67</v>
      </c>
      <c r="O89" s="49">
        <v>187</v>
      </c>
      <c r="P89" s="49">
        <v>717</v>
      </c>
      <c r="Q89" s="49">
        <v>5</v>
      </c>
      <c r="R89" s="49">
        <v>13</v>
      </c>
      <c r="S89" s="55" t="s">
        <v>490</v>
      </c>
      <c r="T89" s="55" t="s">
        <v>72</v>
      </c>
      <c r="U89" s="30" t="s">
        <v>260</v>
      </c>
      <c r="V89" s="30" t="s">
        <v>69</v>
      </c>
      <c r="W89" s="30" t="s">
        <v>72</v>
      </c>
      <c r="X89" s="30" t="s">
        <v>72</v>
      </c>
      <c r="Y89" s="30" t="s">
        <v>72</v>
      </c>
      <c r="Z89" s="30" t="s">
        <v>73</v>
      </c>
      <c r="AA89" s="30" t="s">
        <v>475</v>
      </c>
      <c r="AB89" s="30" t="s">
        <v>69</v>
      </c>
      <c r="AC89" s="30"/>
      <c r="AD89" s="56"/>
    </row>
    <row r="90" s="4" customFormat="1" ht="25.5" spans="1:30">
      <c r="A90" s="30">
        <v>84</v>
      </c>
      <c r="B90" s="30" t="s">
        <v>23</v>
      </c>
      <c r="C90" s="30" t="s">
        <v>463</v>
      </c>
      <c r="D90" s="30" t="s">
        <v>491</v>
      </c>
      <c r="E90" s="31" t="s">
        <v>492</v>
      </c>
      <c r="F90" s="31" t="s">
        <v>493</v>
      </c>
      <c r="G90" s="32" t="s">
        <v>64</v>
      </c>
      <c r="H90" s="31" t="s">
        <v>65</v>
      </c>
      <c r="I90" s="47" t="s">
        <v>494</v>
      </c>
      <c r="J90" s="48">
        <v>110</v>
      </c>
      <c r="K90" s="48">
        <v>110</v>
      </c>
      <c r="L90" s="48">
        <v>80</v>
      </c>
      <c r="M90" s="48">
        <v>30</v>
      </c>
      <c r="N90" s="30" t="s">
        <v>67</v>
      </c>
      <c r="O90" s="49">
        <v>150</v>
      </c>
      <c r="P90" s="49">
        <v>560</v>
      </c>
      <c r="Q90" s="49">
        <v>3</v>
      </c>
      <c r="R90" s="49">
        <v>5</v>
      </c>
      <c r="S90" s="55" t="s">
        <v>495</v>
      </c>
      <c r="T90" s="55" t="s">
        <v>72</v>
      </c>
      <c r="U90" s="30" t="s">
        <v>496</v>
      </c>
      <c r="V90" s="30" t="s">
        <v>69</v>
      </c>
      <c r="W90" s="30" t="s">
        <v>72</v>
      </c>
      <c r="X90" s="30" t="s">
        <v>72</v>
      </c>
      <c r="Y90" s="30" t="s">
        <v>69</v>
      </c>
      <c r="Z90" s="30" t="s">
        <v>73</v>
      </c>
      <c r="AA90" s="30" t="s">
        <v>497</v>
      </c>
      <c r="AB90" s="30" t="s">
        <v>69</v>
      </c>
      <c r="AC90" s="30"/>
      <c r="AD90" s="56"/>
    </row>
    <row r="91" s="4" customFormat="1" ht="51" spans="1:30">
      <c r="A91" s="30">
        <v>85</v>
      </c>
      <c r="B91" s="30" t="s">
        <v>23</v>
      </c>
      <c r="C91" s="30" t="s">
        <v>498</v>
      </c>
      <c r="D91" s="30" t="s">
        <v>499</v>
      </c>
      <c r="E91" s="31" t="s">
        <v>100</v>
      </c>
      <c r="F91" s="31" t="s">
        <v>500</v>
      </c>
      <c r="G91" s="32" t="s">
        <v>64</v>
      </c>
      <c r="H91" s="31" t="s">
        <v>153</v>
      </c>
      <c r="I91" s="47" t="s">
        <v>501</v>
      </c>
      <c r="J91" s="48">
        <v>328</v>
      </c>
      <c r="K91" s="48">
        <v>328</v>
      </c>
      <c r="L91" s="48">
        <v>150</v>
      </c>
      <c r="M91" s="48">
        <v>178</v>
      </c>
      <c r="N91" s="30" t="s">
        <v>67</v>
      </c>
      <c r="O91" s="49">
        <v>446</v>
      </c>
      <c r="P91" s="49">
        <v>1007</v>
      </c>
      <c r="Q91" s="49">
        <v>33</v>
      </c>
      <c r="R91" s="49">
        <v>96</v>
      </c>
      <c r="S91" s="55" t="s">
        <v>502</v>
      </c>
      <c r="T91" s="55" t="s">
        <v>72</v>
      </c>
      <c r="U91" s="30" t="s">
        <v>503</v>
      </c>
      <c r="V91" s="30" t="s">
        <v>69</v>
      </c>
      <c r="W91" s="30" t="s">
        <v>72</v>
      </c>
      <c r="X91" s="30" t="s">
        <v>71</v>
      </c>
      <c r="Y91" s="30" t="s">
        <v>69</v>
      </c>
      <c r="Z91" s="30" t="s">
        <v>73</v>
      </c>
      <c r="AA91" s="30" t="s">
        <v>504</v>
      </c>
      <c r="AB91" s="30" t="s">
        <v>69</v>
      </c>
      <c r="AC91" s="30"/>
      <c r="AD91" s="56"/>
    </row>
    <row r="92" s="4" customFormat="1" ht="51" spans="1:30">
      <c r="A92" s="30">
        <v>86</v>
      </c>
      <c r="B92" s="30" t="s">
        <v>23</v>
      </c>
      <c r="C92" s="30" t="s">
        <v>498</v>
      </c>
      <c r="D92" s="30" t="s">
        <v>505</v>
      </c>
      <c r="E92" s="34" t="s">
        <v>151</v>
      </c>
      <c r="F92" s="31" t="s">
        <v>506</v>
      </c>
      <c r="G92" s="32" t="s">
        <v>64</v>
      </c>
      <c r="H92" s="31" t="s">
        <v>65</v>
      </c>
      <c r="I92" s="47" t="s">
        <v>507</v>
      </c>
      <c r="J92" s="48">
        <v>74.96</v>
      </c>
      <c r="K92" s="48">
        <v>74.96</v>
      </c>
      <c r="L92" s="48">
        <v>70</v>
      </c>
      <c r="M92" s="48">
        <v>4.96</v>
      </c>
      <c r="N92" s="34" t="s">
        <v>186</v>
      </c>
      <c r="O92" s="49">
        <v>930</v>
      </c>
      <c r="P92" s="49">
        <v>2696</v>
      </c>
      <c r="Q92" s="49">
        <v>20</v>
      </c>
      <c r="R92" s="49">
        <v>63</v>
      </c>
      <c r="S92" s="55" t="s">
        <v>187</v>
      </c>
      <c r="T92" s="55" t="s">
        <v>72</v>
      </c>
      <c r="U92" s="30" t="s">
        <v>123</v>
      </c>
      <c r="V92" s="30" t="s">
        <v>69</v>
      </c>
      <c r="W92" s="30" t="s">
        <v>72</v>
      </c>
      <c r="X92" s="30" t="s">
        <v>71</v>
      </c>
      <c r="Y92" s="30" t="s">
        <v>69</v>
      </c>
      <c r="Z92" s="30" t="s">
        <v>188</v>
      </c>
      <c r="AA92" s="30" t="s">
        <v>508</v>
      </c>
      <c r="AB92" s="30" t="s">
        <v>69</v>
      </c>
      <c r="AC92" s="30"/>
      <c r="AD92" s="56"/>
    </row>
    <row r="93" s="4" customFormat="1" ht="38.25" spans="1:30">
      <c r="A93" s="30">
        <v>87</v>
      </c>
      <c r="B93" s="30" t="s">
        <v>23</v>
      </c>
      <c r="C93" s="30" t="s">
        <v>498</v>
      </c>
      <c r="D93" s="30" t="s">
        <v>509</v>
      </c>
      <c r="E93" s="31" t="s">
        <v>119</v>
      </c>
      <c r="F93" s="31" t="s">
        <v>510</v>
      </c>
      <c r="G93" s="32" t="s">
        <v>64</v>
      </c>
      <c r="H93" s="31" t="s">
        <v>65</v>
      </c>
      <c r="I93" s="47" t="s">
        <v>511</v>
      </c>
      <c r="J93" s="48">
        <v>60</v>
      </c>
      <c r="K93" s="48">
        <v>60</v>
      </c>
      <c r="L93" s="48">
        <v>60</v>
      </c>
      <c r="M93" s="48"/>
      <c r="N93" s="30" t="s">
        <v>67</v>
      </c>
      <c r="O93" s="49">
        <v>667</v>
      </c>
      <c r="P93" s="49">
        <v>1827</v>
      </c>
      <c r="Q93" s="49">
        <v>35</v>
      </c>
      <c r="R93" s="49">
        <v>96</v>
      </c>
      <c r="S93" s="55" t="s">
        <v>512</v>
      </c>
      <c r="T93" s="55" t="s">
        <v>72</v>
      </c>
      <c r="U93" s="30" t="s">
        <v>123</v>
      </c>
      <c r="V93" s="30" t="s">
        <v>69</v>
      </c>
      <c r="W93" s="30" t="s">
        <v>72</v>
      </c>
      <c r="X93" s="30" t="s">
        <v>71</v>
      </c>
      <c r="Y93" s="30" t="s">
        <v>69</v>
      </c>
      <c r="Z93" s="30" t="s">
        <v>73</v>
      </c>
      <c r="AA93" s="30" t="s">
        <v>513</v>
      </c>
      <c r="AB93" s="30" t="s">
        <v>69</v>
      </c>
      <c r="AC93" s="30"/>
      <c r="AD93" s="56"/>
    </row>
    <row r="94" s="4" customFormat="1" ht="51" spans="1:30">
      <c r="A94" s="30">
        <v>88</v>
      </c>
      <c r="B94" s="30" t="s">
        <v>23</v>
      </c>
      <c r="C94" s="30" t="s">
        <v>498</v>
      </c>
      <c r="D94" s="30" t="s">
        <v>499</v>
      </c>
      <c r="E94" s="34" t="s">
        <v>201</v>
      </c>
      <c r="F94" s="31" t="s">
        <v>514</v>
      </c>
      <c r="G94" s="32" t="s">
        <v>64</v>
      </c>
      <c r="H94" s="31" t="s">
        <v>65</v>
      </c>
      <c r="I94" s="47" t="s">
        <v>515</v>
      </c>
      <c r="J94" s="48">
        <v>56</v>
      </c>
      <c r="K94" s="48">
        <v>56</v>
      </c>
      <c r="L94" s="48">
        <v>50</v>
      </c>
      <c r="M94" s="48">
        <v>6</v>
      </c>
      <c r="N94" s="30" t="s">
        <v>67</v>
      </c>
      <c r="O94" s="49">
        <v>415</v>
      </c>
      <c r="P94" s="49">
        <v>1018</v>
      </c>
      <c r="Q94" s="49">
        <v>16</v>
      </c>
      <c r="R94" s="49">
        <v>48</v>
      </c>
      <c r="S94" s="55" t="s">
        <v>516</v>
      </c>
      <c r="T94" s="55" t="s">
        <v>72</v>
      </c>
      <c r="U94" s="30" t="s">
        <v>517</v>
      </c>
      <c r="V94" s="30" t="s">
        <v>69</v>
      </c>
      <c r="W94" s="30" t="s">
        <v>72</v>
      </c>
      <c r="X94" s="30" t="s">
        <v>71</v>
      </c>
      <c r="Y94" s="30" t="s">
        <v>69</v>
      </c>
      <c r="Z94" s="30" t="s">
        <v>73</v>
      </c>
      <c r="AA94" s="30" t="s">
        <v>504</v>
      </c>
      <c r="AB94" s="30" t="s">
        <v>69</v>
      </c>
      <c r="AC94" s="30"/>
      <c r="AD94" s="56"/>
    </row>
    <row r="95" s="4" customFormat="1" ht="51" spans="1:30">
      <c r="A95" s="30">
        <v>89</v>
      </c>
      <c r="B95" s="30" t="s">
        <v>23</v>
      </c>
      <c r="C95" s="30" t="s">
        <v>498</v>
      </c>
      <c r="D95" s="30" t="s">
        <v>518</v>
      </c>
      <c r="E95" s="31" t="s">
        <v>119</v>
      </c>
      <c r="F95" s="31" t="s">
        <v>519</v>
      </c>
      <c r="G95" s="32" t="s">
        <v>64</v>
      </c>
      <c r="H95" s="31" t="s">
        <v>65</v>
      </c>
      <c r="I95" s="47" t="s">
        <v>520</v>
      </c>
      <c r="J95" s="48">
        <v>150</v>
      </c>
      <c r="K95" s="48">
        <v>150</v>
      </c>
      <c r="L95" s="48">
        <v>70</v>
      </c>
      <c r="M95" s="48">
        <v>80</v>
      </c>
      <c r="N95" s="30" t="s">
        <v>67</v>
      </c>
      <c r="O95" s="49">
        <v>667</v>
      </c>
      <c r="P95" s="49">
        <v>1827</v>
      </c>
      <c r="Q95" s="49">
        <v>35</v>
      </c>
      <c r="R95" s="49">
        <v>96</v>
      </c>
      <c r="S95" s="55" t="s">
        <v>521</v>
      </c>
      <c r="T95" s="55" t="s">
        <v>72</v>
      </c>
      <c r="U95" s="30" t="s">
        <v>503</v>
      </c>
      <c r="V95" s="30" t="s">
        <v>69</v>
      </c>
      <c r="W95" s="30" t="s">
        <v>72</v>
      </c>
      <c r="X95" s="30" t="s">
        <v>71</v>
      </c>
      <c r="Y95" s="30" t="s">
        <v>69</v>
      </c>
      <c r="Z95" s="30" t="s">
        <v>73</v>
      </c>
      <c r="AA95" s="30" t="s">
        <v>513</v>
      </c>
      <c r="AB95" s="30" t="s">
        <v>69</v>
      </c>
      <c r="AC95" s="30"/>
      <c r="AD95" s="56"/>
    </row>
    <row r="96" s="4" customFormat="1" ht="63.75" spans="1:30">
      <c r="A96" s="30">
        <v>90</v>
      </c>
      <c r="B96" s="30" t="s">
        <v>23</v>
      </c>
      <c r="C96" s="30" t="s">
        <v>498</v>
      </c>
      <c r="D96" s="30" t="s">
        <v>522</v>
      </c>
      <c r="E96" s="31" t="s">
        <v>523</v>
      </c>
      <c r="F96" s="31" t="s">
        <v>524</v>
      </c>
      <c r="G96" s="32" t="s">
        <v>64</v>
      </c>
      <c r="H96" s="31" t="s">
        <v>153</v>
      </c>
      <c r="I96" s="47" t="s">
        <v>525</v>
      </c>
      <c r="J96" s="48">
        <v>30</v>
      </c>
      <c r="K96" s="48">
        <v>30</v>
      </c>
      <c r="L96" s="48">
        <v>30</v>
      </c>
      <c r="M96" s="48">
        <v>0</v>
      </c>
      <c r="N96" s="30" t="s">
        <v>67</v>
      </c>
      <c r="O96" s="49">
        <v>537</v>
      </c>
      <c r="P96" s="49">
        <v>1714</v>
      </c>
      <c r="Q96" s="49">
        <v>21</v>
      </c>
      <c r="R96" s="49">
        <v>75</v>
      </c>
      <c r="S96" s="55" t="s">
        <v>526</v>
      </c>
      <c r="T96" s="55" t="s">
        <v>72</v>
      </c>
      <c r="U96" s="30" t="s">
        <v>527</v>
      </c>
      <c r="V96" s="30" t="s">
        <v>69</v>
      </c>
      <c r="W96" s="30" t="s">
        <v>72</v>
      </c>
      <c r="X96" s="30" t="s">
        <v>71</v>
      </c>
      <c r="Y96" s="30" t="s">
        <v>69</v>
      </c>
      <c r="Z96" s="30" t="s">
        <v>73</v>
      </c>
      <c r="AA96" s="30" t="s">
        <v>528</v>
      </c>
      <c r="AB96" s="30" t="s">
        <v>69</v>
      </c>
      <c r="AC96" s="30"/>
      <c r="AD96" s="56"/>
    </row>
    <row r="97" s="4" customFormat="1" ht="51" spans="1:30">
      <c r="A97" s="30">
        <v>91</v>
      </c>
      <c r="B97" s="30" t="s">
        <v>23</v>
      </c>
      <c r="C97" s="30" t="s">
        <v>498</v>
      </c>
      <c r="D97" s="30" t="s">
        <v>529</v>
      </c>
      <c r="E97" s="34" t="s">
        <v>151</v>
      </c>
      <c r="F97" s="31" t="s">
        <v>530</v>
      </c>
      <c r="G97" s="32" t="s">
        <v>64</v>
      </c>
      <c r="H97" s="31" t="s">
        <v>65</v>
      </c>
      <c r="I97" s="47" t="s">
        <v>531</v>
      </c>
      <c r="J97" s="48">
        <v>80</v>
      </c>
      <c r="K97" s="48">
        <v>80</v>
      </c>
      <c r="L97" s="48">
        <v>70</v>
      </c>
      <c r="M97" s="48">
        <v>10</v>
      </c>
      <c r="N97" s="34" t="s">
        <v>186</v>
      </c>
      <c r="O97" s="49">
        <v>499</v>
      </c>
      <c r="P97" s="49">
        <v>1443</v>
      </c>
      <c r="Q97" s="49">
        <v>48</v>
      </c>
      <c r="R97" s="49">
        <v>147</v>
      </c>
      <c r="S97" s="55" t="s">
        <v>187</v>
      </c>
      <c r="T97" s="55" t="s">
        <v>72</v>
      </c>
      <c r="U97" s="30" t="s">
        <v>123</v>
      </c>
      <c r="V97" s="30" t="s">
        <v>69</v>
      </c>
      <c r="W97" s="30" t="s">
        <v>72</v>
      </c>
      <c r="X97" s="30" t="s">
        <v>71</v>
      </c>
      <c r="Y97" s="30" t="s">
        <v>69</v>
      </c>
      <c r="Z97" s="30" t="s">
        <v>188</v>
      </c>
      <c r="AA97" s="30" t="s">
        <v>532</v>
      </c>
      <c r="AB97" s="30" t="s">
        <v>69</v>
      </c>
      <c r="AC97" s="30"/>
      <c r="AD97" s="56"/>
    </row>
    <row r="98" s="4" customFormat="1" ht="51" spans="1:30">
      <c r="A98" s="30">
        <v>92</v>
      </c>
      <c r="B98" s="30" t="s">
        <v>23</v>
      </c>
      <c r="C98" s="30" t="s">
        <v>498</v>
      </c>
      <c r="D98" s="30" t="s">
        <v>533</v>
      </c>
      <c r="E98" s="31" t="s">
        <v>119</v>
      </c>
      <c r="F98" s="31" t="s">
        <v>534</v>
      </c>
      <c r="G98" s="32" t="s">
        <v>64</v>
      </c>
      <c r="H98" s="31" t="s">
        <v>65</v>
      </c>
      <c r="I98" s="47" t="s">
        <v>535</v>
      </c>
      <c r="J98" s="48">
        <v>80</v>
      </c>
      <c r="K98" s="48">
        <v>80</v>
      </c>
      <c r="L98" s="48">
        <v>80</v>
      </c>
      <c r="M98" s="48"/>
      <c r="N98" s="30" t="s">
        <v>67</v>
      </c>
      <c r="O98" s="49">
        <v>475</v>
      </c>
      <c r="P98" s="49">
        <v>1695</v>
      </c>
      <c r="Q98" s="49">
        <v>34</v>
      </c>
      <c r="R98" s="49">
        <v>123</v>
      </c>
      <c r="S98" s="55" t="s">
        <v>536</v>
      </c>
      <c r="T98" s="55" t="s">
        <v>72</v>
      </c>
      <c r="U98" s="30" t="s">
        <v>503</v>
      </c>
      <c r="V98" s="30" t="s">
        <v>69</v>
      </c>
      <c r="W98" s="30" t="s">
        <v>72</v>
      </c>
      <c r="X98" s="30" t="s">
        <v>71</v>
      </c>
      <c r="Y98" s="30" t="s">
        <v>72</v>
      </c>
      <c r="Z98" s="30" t="s">
        <v>73</v>
      </c>
      <c r="AA98" s="30" t="s">
        <v>537</v>
      </c>
      <c r="AB98" s="30" t="s">
        <v>69</v>
      </c>
      <c r="AC98" s="30"/>
      <c r="AD98" s="56"/>
    </row>
    <row r="99" s="4" customFormat="1" ht="51" spans="1:30">
      <c r="A99" s="30">
        <v>93</v>
      </c>
      <c r="B99" s="30" t="s">
        <v>23</v>
      </c>
      <c r="C99" s="30" t="s">
        <v>498</v>
      </c>
      <c r="D99" s="30" t="s">
        <v>538</v>
      </c>
      <c r="E99" s="31" t="s">
        <v>119</v>
      </c>
      <c r="F99" s="31" t="s">
        <v>539</v>
      </c>
      <c r="G99" s="32" t="s">
        <v>64</v>
      </c>
      <c r="H99" s="31" t="s">
        <v>65</v>
      </c>
      <c r="I99" s="47" t="s">
        <v>540</v>
      </c>
      <c r="J99" s="48">
        <v>90</v>
      </c>
      <c r="K99" s="48">
        <v>90</v>
      </c>
      <c r="L99" s="48">
        <v>90</v>
      </c>
      <c r="M99" s="48"/>
      <c r="N99" s="30" t="s">
        <v>67</v>
      </c>
      <c r="O99" s="49">
        <v>432</v>
      </c>
      <c r="P99" s="49">
        <v>1260</v>
      </c>
      <c r="Q99" s="49">
        <v>12</v>
      </c>
      <c r="R99" s="49">
        <v>39</v>
      </c>
      <c r="S99" s="55" t="s">
        <v>541</v>
      </c>
      <c r="T99" s="55" t="s">
        <v>72</v>
      </c>
      <c r="U99" s="30" t="s">
        <v>542</v>
      </c>
      <c r="V99" s="30" t="s">
        <v>69</v>
      </c>
      <c r="W99" s="30" t="s">
        <v>72</v>
      </c>
      <c r="X99" s="30" t="s">
        <v>71</v>
      </c>
      <c r="Y99" s="30" t="s">
        <v>72</v>
      </c>
      <c r="Z99" s="30" t="s">
        <v>73</v>
      </c>
      <c r="AA99" s="30" t="s">
        <v>543</v>
      </c>
      <c r="AB99" s="30" t="s">
        <v>69</v>
      </c>
      <c r="AC99" s="30"/>
      <c r="AD99" s="56"/>
    </row>
    <row r="100" s="4" customFormat="1" ht="25.5" spans="1:30">
      <c r="A100" s="30">
        <v>94</v>
      </c>
      <c r="B100" s="30" t="s">
        <v>23</v>
      </c>
      <c r="C100" s="30" t="s">
        <v>498</v>
      </c>
      <c r="D100" s="30" t="s">
        <v>499</v>
      </c>
      <c r="E100" s="31" t="s">
        <v>217</v>
      </c>
      <c r="F100" s="31" t="s">
        <v>544</v>
      </c>
      <c r="G100" s="32" t="s">
        <v>64</v>
      </c>
      <c r="H100" s="31" t="s">
        <v>153</v>
      </c>
      <c r="I100" s="47" t="s">
        <v>545</v>
      </c>
      <c r="J100" s="48">
        <v>55</v>
      </c>
      <c r="K100" s="48">
        <v>55</v>
      </c>
      <c r="L100" s="48">
        <v>55</v>
      </c>
      <c r="M100" s="48"/>
      <c r="N100" s="30" t="s">
        <v>67</v>
      </c>
      <c r="O100" s="49">
        <v>105</v>
      </c>
      <c r="P100" s="49">
        <v>275</v>
      </c>
      <c r="Q100" s="49">
        <v>4</v>
      </c>
      <c r="R100" s="49">
        <v>13</v>
      </c>
      <c r="S100" s="55" t="s">
        <v>546</v>
      </c>
      <c r="T100" s="55" t="s">
        <v>72</v>
      </c>
      <c r="U100" s="30" t="s">
        <v>260</v>
      </c>
      <c r="V100" s="30" t="s">
        <v>69</v>
      </c>
      <c r="W100" s="30" t="s">
        <v>72</v>
      </c>
      <c r="X100" s="30" t="s">
        <v>71</v>
      </c>
      <c r="Y100" s="30" t="s">
        <v>72</v>
      </c>
      <c r="Z100" s="30" t="s">
        <v>73</v>
      </c>
      <c r="AA100" s="30" t="s">
        <v>547</v>
      </c>
      <c r="AB100" s="30" t="s">
        <v>69</v>
      </c>
      <c r="AC100" s="30"/>
      <c r="AD100" s="56"/>
    </row>
  </sheetData>
  <autoFilter ref="A5:AD100">
    <extLst/>
  </autoFilter>
  <mergeCells count="33">
    <mergeCell ref="A1:N1"/>
    <mergeCell ref="E2:F2"/>
    <mergeCell ref="G2:H2"/>
    <mergeCell ref="I2:N2"/>
    <mergeCell ref="K3:M3"/>
    <mergeCell ref="O3:S3"/>
    <mergeCell ref="O4:P4"/>
    <mergeCell ref="Q4:R4"/>
    <mergeCell ref="A6:B6"/>
    <mergeCell ref="A3:A5"/>
    <mergeCell ref="B3:B5"/>
    <mergeCell ref="E3:E5"/>
    <mergeCell ref="F3:F5"/>
    <mergeCell ref="G3:G5"/>
    <mergeCell ref="H3:H5"/>
    <mergeCell ref="I3:I5"/>
    <mergeCell ref="J3:J5"/>
    <mergeCell ref="K4:K5"/>
    <mergeCell ref="L4:L5"/>
    <mergeCell ref="M4:M5"/>
    <mergeCell ref="N3:N5"/>
    <mergeCell ref="S4:S5"/>
    <mergeCell ref="T3:T5"/>
    <mergeCell ref="U3:U5"/>
    <mergeCell ref="V3:V5"/>
    <mergeCell ref="W3:W5"/>
    <mergeCell ref="X3:X5"/>
    <mergeCell ref="Y3:Y5"/>
    <mergeCell ref="Z3:Z5"/>
    <mergeCell ref="AA3:AA5"/>
    <mergeCell ref="AB3:AB5"/>
    <mergeCell ref="AC3:AC5"/>
    <mergeCell ref="C3:D4"/>
  </mergeCells>
  <dataValidations count="1">
    <dataValidation type="list" allowBlank="1" showInputMessage="1" showErrorMessage="1" sqref="E35 E44 E46 E48 E72 E89 B7:B100">
      <formula1>#REF!</formula1>
    </dataValidation>
  </dataValidations>
  <pageMargins left="0.314583333333333" right="0.432638888888889" top="1" bottom="0.472222222222222" header="0.5" footer="0.5"/>
  <pageSetup paperSize="8" scale="75" fitToHeight="0" orientation="landscape" horizontalDpi="600"/>
  <headerFooter/>
  <ignoredErrors>
    <ignoredError sqref="U7:U100 E15:E55 E57:E100 B7:B100" listDataValidation="1"/>
  </ignoredErrors>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2</vt:i4>
      </vt:variant>
    </vt:vector>
  </HeadingPairs>
  <TitlesOfParts>
    <vt:vector size="2" baseType="lpstr">
      <vt:lpstr>汇总表</vt: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ben.</cp:lastModifiedBy>
  <dcterms:created xsi:type="dcterms:W3CDTF">2024-11-02T08:08:00Z</dcterms:created>
  <dcterms:modified xsi:type="dcterms:W3CDTF">2024-12-10T02:57:06Z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A1A42038B17840B7BF323F69B0BAFDD7_13</vt:lpwstr>
  </property>
  <property fmtid="{D5CDD505-2E9C-101B-9397-08002B2CF9AE}" pid="3" name="KSOProductBuildVer">
    <vt:lpwstr>2052-12.1.0.15374</vt:lpwstr>
  </property>
</Properties>
</file>