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F-5 投标报价封面" sheetId="1" r:id="rId1"/>
    <sheet name="F-6 投标报价扉页" sheetId="2" r:id="rId2"/>
    <sheet name="F-13 单位工程费用汇总表" sheetId="4" r:id="rId3"/>
    <sheet name="F-15-1 分部分项工程清单与计价表" sheetId="5" r:id="rId4"/>
  </sheets>
  <definedNames>
    <definedName name="_xlnm.Print_Titles" localSheetId="3">'F-15-1 分部分项工程清单与计价表'!$1:$5</definedName>
  </definedNames>
  <calcPr calcId="144525"/>
</workbook>
</file>

<file path=xl/sharedStrings.xml><?xml version="1.0" encoding="utf-8"?>
<sst xmlns="http://schemas.openxmlformats.org/spreadsheetml/2006/main" count="405" uniqueCount="237">
  <si>
    <t>F-5：结算总价封面</t>
  </si>
  <si>
    <t>2025年通海县秀山街道黄龙社区现代农业绿色高效种植示范基地建设项目（一期）</t>
  </si>
  <si>
    <t>工程</t>
  </si>
  <si>
    <t>结算总价</t>
  </si>
  <si>
    <t>施 工 单 位：</t>
  </si>
  <si>
    <t>云南永云建设工程有限公司</t>
  </si>
  <si>
    <t>(单位盖章)</t>
  </si>
  <si>
    <t xml:space="preserve">   2025 年 12 月 9 日</t>
  </si>
  <si>
    <t>F-6：结算总价扉页</t>
  </si>
  <si>
    <t>建  设  单  位：</t>
  </si>
  <si>
    <t>通海县人民政府秀山街道办事处</t>
  </si>
  <si>
    <t>工  程   名  称：</t>
  </si>
  <si>
    <t>结算总价（小写）：</t>
  </si>
  <si>
    <t xml:space="preserve">        （大写）：</t>
  </si>
  <si>
    <t>壹佰壹拾贰万陆仟叁佰柒拾柒元肆角陆分</t>
  </si>
  <si>
    <t>施  工  单  位：</t>
  </si>
  <si>
    <t>法定代表人
或其授权人：</t>
  </si>
  <si>
    <t>(签字或盖章)</t>
  </si>
  <si>
    <t>编  制  人：</t>
  </si>
  <si>
    <t>(造价人员签字盖专用章)</t>
  </si>
  <si>
    <t>编 制 时 间：</t>
  </si>
  <si>
    <t>F-13：单位工程费用汇总表</t>
  </si>
  <si>
    <t>序号</t>
  </si>
  <si>
    <t>项目名称</t>
  </si>
  <si>
    <t>计算方法</t>
  </si>
  <si>
    <t>金额(元)</t>
  </si>
  <si>
    <t>1</t>
  </si>
  <si>
    <t>分部分项工程费</t>
  </si>
  <si>
    <t>∑（分部分项工程量×清单综合单价）</t>
  </si>
  <si>
    <t>2</t>
  </si>
  <si>
    <t>技术措施项目费</t>
  </si>
  <si>
    <t>∑（技术措施项目清单工程量*清单综合单价）</t>
  </si>
  <si>
    <t>3</t>
  </si>
  <si>
    <t>其他项目费</t>
  </si>
  <si>
    <t>∑（其他项目费）</t>
  </si>
  <si>
    <t>4</t>
  </si>
  <si>
    <t>税金</t>
  </si>
  <si>
    <t>市区：10.08；县城、镇：9.9；不在市区、县城、镇：9.54</t>
  </si>
  <si>
    <t>5</t>
  </si>
  <si>
    <t>单位工程造价</t>
  </si>
  <si>
    <t>'注：1.“&lt;&gt;”内数字均为表中对应的序号；
     2.工程材料（设备）暂估价应按招标工程量清单中列出的单价计入综合单价；
     3.发包人提供的材料和工程设备应计入相应的综合单价中，支付工程款时，发包人应按合同的约定扣除甲供材料和设
备款。</t>
  </si>
  <si>
    <t>F-15-1：分部分项工程清单与计价表</t>
  </si>
  <si>
    <t>工程名称：2025年通海县秀山街道黄龙社区现代农业绿色高效种植示范基地建设项目（一期）</t>
  </si>
  <si>
    <t>项目编码</t>
  </si>
  <si>
    <t>项目特征</t>
  </si>
  <si>
    <t>计量
单位</t>
  </si>
  <si>
    <t>金额（元）</t>
  </si>
  <si>
    <t>备注</t>
  </si>
  <si>
    <t>工程量</t>
  </si>
  <si>
    <t>综合
单价</t>
  </si>
  <si>
    <t>合价</t>
  </si>
  <si>
    <t>一</t>
  </si>
  <si>
    <t>1#大棚（3072m2）</t>
  </si>
  <si>
    <t>010101003002</t>
  </si>
  <si>
    <t>人工挖沟槽土方</t>
  </si>
  <si>
    <t>1.挖土深度:1m内
2.挖土方式：人工挖土方</t>
  </si>
  <si>
    <t>m3</t>
  </si>
  <si>
    <t>010501003001</t>
  </si>
  <si>
    <t>独立基础</t>
  </si>
  <si>
    <t>1.混凝土种类:商品混凝土
2.混凝土强度等级:C25
3.含柱脚包混凝土</t>
  </si>
  <si>
    <t>010603002001</t>
  </si>
  <si>
    <t>钢管柱</t>
  </si>
  <si>
    <t>1.规格：80*60*2.5主立柱、80*40*1.5侧辅立柱、40*40*1.5端辅立柱
2.材质：Q235/热镀锌件 
3.主要配件：基础预埋件、小连接件、柱顶法兰
4.钢柱埋入耕土段涂刷环氧沥青漆三遍</t>
  </si>
  <si>
    <t>t</t>
  </si>
  <si>
    <t>010606001001</t>
  </si>
  <si>
    <t>钢支撑</t>
  </si>
  <si>
    <t>1.规格：φ32*1.3撑杆、纵管、拱杆、端立管；40*40*1.5剪刀撑、八字撑；40*60*1.5横拉杆；φ32*1.5推拉杆；φ19*1.5推幕杆；φ40*3.0传动轴
2.材质：Q235/镀锌 
3.主要配件：连接件、螺杆、螺母、弹簧垫片、固定件</t>
  </si>
  <si>
    <t>010606011001</t>
  </si>
  <si>
    <t>钢天沟</t>
  </si>
  <si>
    <t>1.规格：水槽展开宽度450mm、500mm，厚度1.5mm
2.钢材品种、规格:Q235/热镀锌 
3.安装高度:4m</t>
  </si>
  <si>
    <t>010606011002</t>
  </si>
  <si>
    <t>卷膜杆</t>
  </si>
  <si>
    <t>1.规格：卷膜杆Φ25*2
2.材质：Q235/镀锌</t>
  </si>
  <si>
    <t>030113009002</t>
  </si>
  <si>
    <t>电动卷膜器</t>
  </si>
  <si>
    <t>1.种类：电动卷膜器
2.含设备、管线及安装</t>
  </si>
  <si>
    <t>台</t>
  </si>
  <si>
    <t>030113009004</t>
  </si>
  <si>
    <t>减速电机（0.75KW）</t>
  </si>
  <si>
    <t>1.种类：减速电机（0.75KW）
2.含设备、管线及安装</t>
  </si>
  <si>
    <t>03B002</t>
  </si>
  <si>
    <t>卡槽</t>
  </si>
  <si>
    <t>1.种类：卡槽
2.规格：T0.6</t>
  </si>
  <si>
    <t>m</t>
  </si>
  <si>
    <t>03B003</t>
  </si>
  <si>
    <t>压膜线</t>
  </si>
  <si>
    <t>1.种类：压膜线</t>
  </si>
  <si>
    <t>010901005001</t>
  </si>
  <si>
    <t>15丝闪光膜</t>
  </si>
  <si>
    <t>1.规格：15丝闪光膜</t>
  </si>
  <si>
    <t>m2</t>
  </si>
  <si>
    <t>010901005002</t>
  </si>
  <si>
    <t>32目防虫网</t>
  </si>
  <si>
    <t>1.规格：32目防虫网</t>
  </si>
  <si>
    <t>010901005006</t>
  </si>
  <si>
    <t>铝箔网遮阳网</t>
  </si>
  <si>
    <t>1.规格：铝箔网遮阳网</t>
  </si>
  <si>
    <t>010802001001</t>
  </si>
  <si>
    <t>滑轮式梭拉门</t>
  </si>
  <si>
    <t>1.门代号及洞口尺寸:2500*3000mm
2.门框、扇材质:镀锌钢方管 30*50*1.5
3.玻璃品种、厚度:8丝长寿膜、压膜槽</t>
  </si>
  <si>
    <t>樘</t>
  </si>
  <si>
    <t>1.门代号及洞口尺寸:3280mm*3200mm
2.门框、扇材质:镀锌钢方管 30*50*1.5
3.玻璃品种、厚度:8丝长寿膜、压膜槽</t>
  </si>
  <si>
    <t>010902004001</t>
  </si>
  <si>
    <t>雨落管</t>
  </si>
  <si>
    <t>1.排水管品种、规格:UPVC塑料水落管 φ160
2.主要配件：管箍、弯头、直接、雨水斗等</t>
  </si>
  <si>
    <t>030404017002</t>
  </si>
  <si>
    <t>配电箱(不锈钢带锁箱体)</t>
  </si>
  <si>
    <t>1.名称:配电箱(不锈钢带锁箱体)
2.型号、规格:非标定制,内含元器件详见图纸
3.安装方式:暗装，底边距地1.5m</t>
  </si>
  <si>
    <t>030409008001</t>
  </si>
  <si>
    <t>总等电位联结箱（300*200*100）</t>
  </si>
  <si>
    <t>1.本体安装</t>
  </si>
  <si>
    <t>030411001001</t>
  </si>
  <si>
    <t>配管</t>
  </si>
  <si>
    <t>1.名称:配管
2.材质、规格:PVC20
3.配置形式:沿墙、地面、沿顶明敷</t>
  </si>
  <si>
    <t>030411004001</t>
  </si>
  <si>
    <t>配线</t>
  </si>
  <si>
    <t>1.名称:管内穿线
2.型号、规格:BLVV-4mm2</t>
  </si>
  <si>
    <t>030411004003</t>
  </si>
  <si>
    <t>1.名称:管内穿线
2.型号、规格:BLV-2*16mm2</t>
  </si>
  <si>
    <t>二</t>
  </si>
  <si>
    <t>2#大棚（2888m2）</t>
  </si>
  <si>
    <t>010101003003</t>
  </si>
  <si>
    <t>010501003002</t>
  </si>
  <si>
    <t>010603002002</t>
  </si>
  <si>
    <t>010606001002</t>
  </si>
  <si>
    <t>010606011003</t>
  </si>
  <si>
    <t>010606011004</t>
  </si>
  <si>
    <t>030113009005</t>
  </si>
  <si>
    <t>030113009006</t>
  </si>
  <si>
    <t>03B004</t>
  </si>
  <si>
    <t>03B005</t>
  </si>
  <si>
    <t>010901005007</t>
  </si>
  <si>
    <t>010901005008</t>
  </si>
  <si>
    <t>010901005009</t>
  </si>
  <si>
    <t>010802001002</t>
  </si>
  <si>
    <t>010902004005</t>
  </si>
  <si>
    <t>030404017003</t>
  </si>
  <si>
    <t>030409008002</t>
  </si>
  <si>
    <t>030411001002</t>
  </si>
  <si>
    <t>030411004002</t>
  </si>
  <si>
    <t>030411004004</t>
  </si>
  <si>
    <t>三</t>
  </si>
  <si>
    <t>附属工程</t>
  </si>
  <si>
    <t>010103001001</t>
  </si>
  <si>
    <t>回填方</t>
  </si>
  <si>
    <t>1.耕植土回填,平均回填厚度约600mm</t>
  </si>
  <si>
    <t>040202001001</t>
  </si>
  <si>
    <t>路床(槽）整形</t>
  </si>
  <si>
    <t>1.放样
2.整修路拱
3.碾压成型</t>
  </si>
  <si>
    <t>040202011001</t>
  </si>
  <si>
    <t>100mm厚风化料垫层</t>
  </si>
  <si>
    <t>1.石料规格:风化料
2.厚度:10cm
3.其它：满足设计及规范要求</t>
  </si>
  <si>
    <t>040203007001</t>
  </si>
  <si>
    <t>路面硬化</t>
  </si>
  <si>
    <t>1.混凝土强度等级:C30商砼
2.厚度:15cm
3.伸缩缝要求:整体混凝土地面每5X5米设横向纵向缩缝，缝宽8mm，深60mm，沥青嵌缝
4.含砼运输、浇筑、切伸缩缝、嵌缝、路面塑料膜养护及模板安拆
5.其它：满足设计及规范要求</t>
  </si>
  <si>
    <t>031001006001</t>
  </si>
  <si>
    <t>塑料管</t>
  </si>
  <si>
    <t>1.材质、规格:DN400双壁波纹管</t>
  </si>
  <si>
    <t>011503001001</t>
  </si>
  <si>
    <t>透视围栏</t>
  </si>
  <si>
    <t>1.混凝土条形基础，上部M7.5砂浆砌筑MU10.0免烧砖，间距3.6m砌筑砖柱高2m，内外表面均用20mm厚1:2.5水泥砂浆粉光
2.砖柱直接安装方管栏杆，高1.55m，竖向方钢管均为20x20x1.5，横向方钢管均为45x45x1.5</t>
  </si>
  <si>
    <t>040504003001</t>
  </si>
  <si>
    <t>DN700成品检查井</t>
  </si>
  <si>
    <t>1.垫层铺筑
2.模板制作、安装、拆除
3.混凝土拌和、运输、浇筑、养护
4.检查井安装
5.井筒、井圈、井盖安装</t>
  </si>
  <si>
    <t>座</t>
  </si>
  <si>
    <t>03B001</t>
  </si>
  <si>
    <t>滴灌系统</t>
  </si>
  <si>
    <t>1.滴灌系统</t>
  </si>
  <si>
    <t>项</t>
  </si>
  <si>
    <t>041106001001</t>
  </si>
  <si>
    <t>大型机械设备进出场及安拆</t>
  </si>
  <si>
    <t>1.机械设备名称:履带式挖掘机、压路机各一台</t>
  </si>
  <si>
    <t>台．次</t>
  </si>
  <si>
    <t>合同内变更增加</t>
  </si>
  <si>
    <t>配线（1#棚）</t>
  </si>
  <si>
    <t>1.名称:交联聚氯乙烯绝缘聚氯乙烯保护套电缆
2.规格:YJLV2*6mm2
3.材质:铝芯
4.敷设方式、部位:架空敷设</t>
  </si>
  <si>
    <t>配线（2#棚）</t>
  </si>
  <si>
    <t>030408002001</t>
  </si>
  <si>
    <t>控制电缆</t>
  </si>
  <si>
    <t>1.名称:交联聚氯乙烯绝缘聚氯乙烯保护套电缆
2.规格:YJLV4*25mm2
3.材质:铝芯
4.敷设方式、部位:架空敷设</t>
  </si>
  <si>
    <t>1.名称:交联聚氯乙烯绝缘聚氯乙烯保护套电缆
2.规格:YJV3*6+1*4mm2
3.材质:铜芯
4.敷设方式、部位:架空敷设</t>
  </si>
  <si>
    <t>010103002001</t>
  </si>
  <si>
    <t>余方弃置</t>
  </si>
  <si>
    <t>1.土壤类别:按三类土编制
2.挖土深度:综合考虑
3.开挖方式:机械开挖
4.运距10KM</t>
  </si>
  <si>
    <t>m³</t>
  </si>
  <si>
    <t>040305001001</t>
  </si>
  <si>
    <t>管道垫层</t>
  </si>
  <si>
    <t>1.密实度要求:按规范要求
2.填方材料品种:中粗砂
3.填方粒径要求:按规范要求
4.填方来源、运距:借土回填,自行考虑
5.部位:污水管道</t>
  </si>
  <si>
    <t>040803004001</t>
  </si>
  <si>
    <t>管道包封</t>
  </si>
  <si>
    <t>1.密实度要求:达到设计及规范要求
2.填方来源:利用挖方回填
3.其它:未注详见施工图或相关规范</t>
  </si>
  <si>
    <t>040504001001</t>
  </si>
  <si>
    <t>砌筑井</t>
  </si>
  <si>
    <t>1.垫层、基础材质及厚度:100mm厚C15砼
2.砌筑材料品种、规格、强度等级:MU15机制免烧砖，240*115*53mm
3.砂浆强度等级、配合比:水泥砂浆M7.5
4.盖板材质、规格:∅700钢纤维混凝土井盖井座</t>
  </si>
  <si>
    <t>010101004001</t>
  </si>
  <si>
    <t>挖基坑、沟槽土方</t>
  </si>
  <si>
    <t xml:space="preserve">1.土壤类别:按三类土编制
2.挖土深度:综合考虑
3.开挖方式:机械开挖
</t>
  </si>
  <si>
    <t>010501001001</t>
  </si>
  <si>
    <t>垫层</t>
  </si>
  <si>
    <t xml:space="preserve">1.混凝土种类:商品泵送混凝土
2.混凝土强度等级:C15 
</t>
  </si>
  <si>
    <t>010507003001</t>
  </si>
  <si>
    <t>排水沟沟壁</t>
  </si>
  <si>
    <t>1.部位:沟帮
2.混凝土种类:商品泵送混凝土
3.混凝土强度等级:C20</t>
  </si>
  <si>
    <t>010507003002</t>
  </si>
  <si>
    <t>排水沟沟底</t>
  </si>
  <si>
    <t>1.部位:沟底
2.混凝土种类:商品泵送混凝土
3.混凝土强度等级:C20</t>
  </si>
  <si>
    <t>011702001001</t>
  </si>
  <si>
    <t>基础（垫层）模板</t>
  </si>
  <si>
    <t xml:space="preserve">1.构件类型:基础垫层
2.材质:组合钢模板
</t>
  </si>
  <si>
    <t>㎡</t>
  </si>
  <si>
    <t>011702026001</t>
  </si>
  <si>
    <t>排水沟沟壁模板</t>
  </si>
  <si>
    <t>1.构件类型:排水沟沟壁
2.材质:组合钢模板</t>
  </si>
  <si>
    <t>合同外增加</t>
  </si>
  <si>
    <t>03B006</t>
  </si>
  <si>
    <t>内保温棉</t>
  </si>
  <si>
    <t>1.种类：120g内保温棉制安</t>
  </si>
  <si>
    <t>03B007</t>
  </si>
  <si>
    <t>03B008</t>
  </si>
  <si>
    <t>15丝利得膜</t>
  </si>
  <si>
    <t>1.规格：15丝利得膜</t>
  </si>
  <si>
    <t>03B009</t>
  </si>
  <si>
    <t>卡簧</t>
  </si>
  <si>
    <t>1.种类：卡簧</t>
  </si>
  <si>
    <t>03B010</t>
  </si>
  <si>
    <t>防风带</t>
  </si>
  <si>
    <t>1.种类：250mm防风带</t>
  </si>
  <si>
    <t>03B011</t>
  </si>
  <si>
    <t>传动齿条</t>
  </si>
  <si>
    <t>1.种类：传动齿条制安</t>
  </si>
  <si>
    <t>03B012</t>
  </si>
  <si>
    <t>黑色遮阴网</t>
  </si>
  <si>
    <t>1.种类：黑色遮阴网制安</t>
  </si>
  <si>
    <t>03B013</t>
  </si>
  <si>
    <t>打草药</t>
  </si>
  <si>
    <t>1.名称：打草药零星用工及药钱</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</si>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</sst>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9"/>
      <color theme="1"/>
      <name val="??"/>
      <charset val="134"/>
      <scheme val="minor"/>
    </font>
    <font>
      <sz val="9"/>
      <color rgb="FFFF0000"/>
      <name val="??"/>
      <charset val="134"/>
      <scheme val="minor"/>
    </font>
    <font>
      <b/>
      <sz val="20"/>
      <name val="宋体"/>
      <charset val="134"/>
    </font>
    <font>
      <sz val="9"/>
      <name val="宋体"/>
      <charset val="134"/>
    </font>
    <font>
      <sz val="9"/>
      <name val="??"/>
      <charset val="134"/>
      <scheme val="minor"/>
    </font>
    <font>
      <b/>
      <sz val="18"/>
      <name val="宋体"/>
      <charset val="134"/>
    </font>
    <font>
      <sz val="18"/>
      <name val="宋体"/>
      <charset val="134"/>
    </font>
    <font>
      <b/>
      <sz val="22"/>
      <name val="宋体"/>
      <charset val="134"/>
    </font>
    <font>
      <sz val="12"/>
      <name val="宋体"/>
      <charset val="134"/>
    </font>
    <font>
      <sz val="10"/>
      <name val="宋体"/>
      <charset val="134"/>
    </font>
    <font>
      <sz val="11"/>
      <color theme="1"/>
      <name val="??"/>
      <charset val="134"/>
      <scheme val="minor"/>
    </font>
    <font>
      <sz val="11"/>
      <color theme="1"/>
      <name val="??"/>
      <charset val="0"/>
      <scheme val="minor"/>
    </font>
    <font>
      <sz val="11"/>
      <color rgb="FF3F3F76"/>
      <name val="??"/>
      <charset val="0"/>
      <scheme val="minor"/>
    </font>
    <font>
      <sz val="11"/>
      <color rgb="FF9C0006"/>
      <name val="??"/>
      <charset val="0"/>
      <scheme val="minor"/>
    </font>
    <font>
      <sz val="11"/>
      <color theme="0"/>
      <name val="??"/>
      <charset val="0"/>
      <scheme val="minor"/>
    </font>
    <font>
      <u/>
      <sz val="11"/>
      <color rgb="FF0000FF"/>
      <name val="??"/>
      <charset val="0"/>
      <scheme val="minor"/>
    </font>
    <font>
      <u/>
      <sz val="11"/>
      <color rgb="FF800080"/>
      <name val="??"/>
      <charset val="0"/>
      <scheme val="minor"/>
    </font>
    <font>
      <b/>
      <sz val="11"/>
      <color theme="3"/>
      <name val="??"/>
      <charset val="134"/>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6500"/>
      <name val="??"/>
      <charset val="0"/>
      <scheme val="minor"/>
    </font>
  </fonts>
  <fills count="34">
    <fill>
      <patternFill patternType="none"/>
    </fill>
    <fill>
      <patternFill patternType="gray125"/>
    </fill>
    <fill>
      <patternFill patternType="solid">
        <fgColor indexed="9"/>
        <bgColor indexed="1"/>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bottom style="thin">
        <color indexed="8"/>
      </bottom>
      <diagonal/>
    </border>
    <border>
      <left/>
      <right/>
      <top style="thin">
        <color indexed="8"/>
      </top>
      <bottom/>
      <diagonal/>
    </border>
    <border>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20"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1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8" borderId="21"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0" borderId="22" applyNumberFormat="0" applyFill="0" applyAlignment="0" applyProtection="0">
      <alignment vertical="center"/>
    </xf>
    <xf numFmtId="0" fontId="14" fillId="10" borderId="0" applyNumberFormat="0" applyBorder="0" applyAlignment="0" applyProtection="0">
      <alignment vertical="center"/>
    </xf>
    <xf numFmtId="0" fontId="17" fillId="0" borderId="23" applyNumberFormat="0" applyFill="0" applyAlignment="0" applyProtection="0">
      <alignment vertical="center"/>
    </xf>
    <xf numFmtId="0" fontId="14" fillId="11" borderId="0" applyNumberFormat="0" applyBorder="0" applyAlignment="0" applyProtection="0">
      <alignment vertical="center"/>
    </xf>
    <xf numFmtId="0" fontId="23" fillId="12" borderId="24" applyNumberFormat="0" applyAlignment="0" applyProtection="0">
      <alignment vertical="center"/>
    </xf>
    <xf numFmtId="0" fontId="24" fillId="12" borderId="20" applyNumberFormat="0" applyAlignment="0" applyProtection="0">
      <alignment vertical="center"/>
    </xf>
    <xf numFmtId="0" fontId="25" fillId="13" borderId="25"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26" applyNumberFormat="0" applyFill="0" applyAlignment="0" applyProtection="0">
      <alignment vertical="center"/>
    </xf>
    <xf numFmtId="0" fontId="27" fillId="0" borderId="27"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xf numFmtId="0" fontId="0" fillId="0" borderId="0"/>
  </cellStyleXfs>
  <cellXfs count="49">
    <xf numFmtId="0" fontId="0" fillId="0" borderId="0" xfId="49"/>
    <xf numFmtId="0" fontId="0" fillId="0" borderId="0" xfId="49" applyFill="1"/>
    <xf numFmtId="0" fontId="1" fillId="0" borderId="0" xfId="49" applyFont="1" applyFill="1"/>
    <xf numFmtId="0" fontId="2" fillId="0" borderId="0" xfId="49" applyFont="1" applyFill="1" applyAlignment="1">
      <alignment horizontal="center" vertical="center" wrapText="1"/>
    </xf>
    <xf numFmtId="0" fontId="3" fillId="0" borderId="0" xfId="49" applyFont="1" applyFill="1" applyAlignment="1">
      <alignment horizontal="left" vertical="center" wrapText="1"/>
    </xf>
    <xf numFmtId="0" fontId="3" fillId="0" borderId="1" xfId="49" applyFont="1" applyFill="1" applyBorder="1" applyAlignment="1">
      <alignment horizontal="center" vertical="center" wrapText="1"/>
    </xf>
    <xf numFmtId="0" fontId="4" fillId="0" borderId="2" xfId="49" applyFont="1" applyFill="1" applyBorder="1" applyAlignment="1">
      <alignment horizontal="center" vertical="center"/>
    </xf>
    <xf numFmtId="0" fontId="4" fillId="0" borderId="3" xfId="49" applyFont="1" applyFill="1" applyBorder="1" applyAlignment="1">
      <alignment horizontal="center" vertical="center"/>
    </xf>
    <xf numFmtId="0" fontId="4" fillId="0" borderId="4" xfId="49" applyFont="1" applyFill="1" applyBorder="1" applyAlignment="1">
      <alignment horizontal="center" vertical="center"/>
    </xf>
    <xf numFmtId="0" fontId="3" fillId="0" borderId="5" xfId="49" applyFont="1" applyFill="1" applyBorder="1" applyAlignment="1">
      <alignment horizontal="center" vertical="center" wrapText="1"/>
    </xf>
    <xf numFmtId="0" fontId="3" fillId="0" borderId="6" xfId="49" applyFont="1" applyFill="1" applyBorder="1" applyAlignment="1">
      <alignment horizontal="center" vertical="center" wrapText="1"/>
    </xf>
    <xf numFmtId="0" fontId="3" fillId="0" borderId="1" xfId="49" applyFont="1" applyFill="1" applyBorder="1" applyAlignment="1">
      <alignment horizontal="left" vertical="center" wrapText="1"/>
    </xf>
    <xf numFmtId="0" fontId="3" fillId="0" borderId="1" xfId="49" applyFont="1" applyFill="1" applyBorder="1" applyAlignment="1">
      <alignment horizontal="right" vertical="center" wrapText="1"/>
    </xf>
    <xf numFmtId="176" fontId="3" fillId="0" borderId="1" xfId="49" applyNumberFormat="1" applyFont="1" applyFill="1" applyBorder="1" applyAlignment="1">
      <alignment horizontal="right" vertical="center" wrapText="1"/>
    </xf>
    <xf numFmtId="0" fontId="4" fillId="0" borderId="5" xfId="49" applyFont="1" applyFill="1" applyBorder="1" applyAlignment="1">
      <alignment horizontal="center" vertical="center"/>
    </xf>
    <xf numFmtId="0" fontId="4" fillId="0" borderId="7" xfId="49" applyFont="1" applyFill="1" applyBorder="1" applyAlignment="1">
      <alignment horizontal="center" vertical="center"/>
    </xf>
    <xf numFmtId="0" fontId="4" fillId="0" borderId="6" xfId="49" applyFont="1" applyFill="1" applyBorder="1" applyAlignment="1">
      <alignment horizontal="center" vertical="center"/>
    </xf>
    <xf numFmtId="0" fontId="3" fillId="2" borderId="0" xfId="49" applyFont="1" applyFill="1" applyAlignment="1">
      <alignment horizontal="left" vertical="center" wrapText="1"/>
    </xf>
    <xf numFmtId="0" fontId="2" fillId="2" borderId="0" xfId="49" applyFont="1" applyFill="1" applyAlignment="1">
      <alignment horizontal="center" vertical="center" wrapText="1"/>
    </xf>
    <xf numFmtId="0" fontId="3" fillId="2" borderId="0" xfId="49" applyFont="1" applyFill="1" applyAlignment="1">
      <alignment vertical="center" wrapText="1"/>
    </xf>
    <xf numFmtId="0" fontId="3" fillId="2" borderId="8" xfId="49" applyFont="1" applyFill="1" applyBorder="1" applyAlignment="1">
      <alignment horizontal="center" vertical="center" wrapText="1"/>
    </xf>
    <xf numFmtId="0" fontId="3" fillId="2" borderId="9" xfId="49" applyFont="1" applyFill="1" applyBorder="1" applyAlignment="1">
      <alignment horizontal="center" vertical="center" wrapText="1"/>
    </xf>
    <xf numFmtId="0" fontId="3" fillId="2" borderId="10" xfId="49" applyFont="1" applyFill="1" applyBorder="1" applyAlignment="1">
      <alignment horizontal="center" vertical="center" wrapText="1"/>
    </xf>
    <xf numFmtId="0" fontId="3" fillId="2" borderId="11" xfId="49" applyFont="1" applyFill="1" applyBorder="1" applyAlignment="1">
      <alignment horizontal="center" vertical="center" wrapText="1"/>
    </xf>
    <xf numFmtId="0" fontId="3" fillId="2" borderId="12" xfId="49" applyFont="1" applyFill="1" applyBorder="1" applyAlignment="1">
      <alignment horizontal="left" vertical="center" wrapText="1"/>
    </xf>
    <xf numFmtId="0" fontId="3" fillId="2" borderId="13" xfId="49" applyFont="1" applyFill="1" applyBorder="1" applyAlignment="1">
      <alignment horizontal="right" vertical="center" wrapText="1"/>
    </xf>
    <xf numFmtId="0" fontId="3" fillId="2" borderId="14" xfId="49" applyFont="1" applyFill="1" applyBorder="1" applyAlignment="1">
      <alignment horizontal="center" vertical="center" wrapText="1"/>
    </xf>
    <xf numFmtId="0" fontId="3" fillId="2" borderId="15" xfId="49" applyFont="1" applyFill="1" applyBorder="1" applyAlignment="1">
      <alignment horizontal="left" vertical="center" wrapText="1"/>
    </xf>
    <xf numFmtId="0" fontId="3" fillId="2" borderId="16" xfId="49" applyFont="1" applyFill="1" applyBorder="1" applyAlignment="1">
      <alignment horizontal="right" vertical="center" wrapText="1"/>
    </xf>
    <xf numFmtId="0" fontId="3" fillId="2" borderId="0" xfId="49" applyFont="1" applyFill="1" applyAlignment="1">
      <alignment horizontal="left" vertical="top" wrapText="1"/>
    </xf>
    <xf numFmtId="0" fontId="3" fillId="2" borderId="0" xfId="49" applyFont="1" applyFill="1" applyAlignment="1">
      <alignment horizontal="right" vertical="center" wrapText="1"/>
    </xf>
    <xf numFmtId="0" fontId="5" fillId="2" borderId="0" xfId="49" applyFont="1" applyFill="1" applyAlignment="1">
      <alignment horizontal="center" vertical="center" wrapText="1"/>
    </xf>
    <xf numFmtId="0" fontId="6" fillId="2" borderId="0" xfId="49" applyFont="1" applyFill="1" applyAlignment="1">
      <alignment horizontal="center" wrapText="1"/>
    </xf>
    <xf numFmtId="0" fontId="6" fillId="2" borderId="17" xfId="49" applyFont="1" applyFill="1" applyBorder="1" applyAlignment="1">
      <alignment horizontal="center" wrapText="1"/>
    </xf>
    <xf numFmtId="0" fontId="6" fillId="2" borderId="0" xfId="49" applyFont="1" applyFill="1" applyAlignment="1">
      <alignment horizontal="left" wrapText="1"/>
    </xf>
    <xf numFmtId="0" fontId="7" fillId="2" borderId="0" xfId="49" applyFont="1" applyFill="1" applyAlignment="1">
      <alignment horizontal="center" wrapText="1"/>
    </xf>
    <xf numFmtId="0" fontId="7" fillId="2" borderId="18" xfId="49" applyFont="1" applyFill="1" applyBorder="1" applyAlignment="1">
      <alignment horizontal="center" wrapText="1"/>
    </xf>
    <xf numFmtId="0" fontId="8" fillId="2" borderId="0" xfId="49" applyFont="1" applyFill="1" applyAlignment="1">
      <alignment horizontal="left" wrapText="1"/>
    </xf>
    <xf numFmtId="0" fontId="8" fillId="2" borderId="17" xfId="49" applyFont="1" applyFill="1" applyBorder="1" applyAlignment="1">
      <alignment horizontal="left" wrapText="1"/>
    </xf>
    <xf numFmtId="0" fontId="8" fillId="2" borderId="19" xfId="49" applyFont="1" applyFill="1" applyBorder="1" applyAlignment="1">
      <alignment horizontal="left" wrapText="1"/>
    </xf>
    <xf numFmtId="4" fontId="8" fillId="2" borderId="19" xfId="49" applyNumberFormat="1" applyFont="1" applyFill="1" applyBorder="1" applyAlignment="1">
      <alignment horizontal="left" wrapText="1"/>
    </xf>
    <xf numFmtId="0" fontId="8" fillId="2" borderId="19" xfId="49" applyFont="1" applyFill="1" applyBorder="1" applyAlignment="1">
      <alignment horizontal="center" wrapText="1"/>
    </xf>
    <xf numFmtId="0" fontId="3" fillId="2" borderId="18" xfId="49" applyFont="1" applyFill="1" applyBorder="1" applyAlignment="1">
      <alignment horizontal="center" vertical="center" wrapText="1"/>
    </xf>
    <xf numFmtId="0" fontId="8" fillId="2" borderId="17" xfId="49" applyFont="1" applyFill="1" applyBorder="1" applyAlignment="1">
      <alignment horizontal="center" wrapText="1"/>
    </xf>
    <xf numFmtId="0" fontId="6" fillId="2" borderId="0" xfId="49" applyFont="1" applyFill="1" applyAlignment="1">
      <alignment vertical="center" wrapText="1"/>
    </xf>
    <xf numFmtId="0" fontId="8" fillId="2" borderId="0" xfId="49" applyFont="1" applyFill="1" applyAlignment="1">
      <alignment horizontal="right" wrapText="1"/>
    </xf>
    <xf numFmtId="0" fontId="9" fillId="2" borderId="18" xfId="49" applyFont="1" applyFill="1" applyBorder="1" applyAlignment="1">
      <alignment horizontal="center" wrapText="1"/>
    </xf>
    <xf numFmtId="0" fontId="8" fillId="2" borderId="18" xfId="49" applyFont="1" applyFill="1" applyBorder="1" applyAlignment="1">
      <alignment horizontal="left" wrapText="1"/>
    </xf>
    <xf numFmtId="0" fontId="3" fillId="2" borderId="0" xfId="49" applyFont="1" applyFill="1" applyAlignment="1">
      <alignment horizontal="center" vertical="center" wrapText="1"/>
    </xf>
    <xf numFmtId="0" fontId="3" fillId="0" borderId="1" xfId="49" applyFont="1" applyFill="1" applyBorder="1" applyAlignment="1" quotePrefix="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showGridLines="0" tabSelected="1" workbookViewId="0">
      <selection activeCell="A1" sqref="A1:G1"/>
    </sheetView>
  </sheetViews>
  <sheetFormatPr defaultColWidth="9" defaultRowHeight="12" outlineLevelCol="6"/>
  <cols>
    <col min="1" max="1" width="12.6952380952381" customWidth="1"/>
    <col min="2" max="2" width="2.82857142857143" customWidth="1"/>
    <col min="3" max="3" width="19.3333333333333" customWidth="1"/>
    <col min="4" max="4" width="7.83809523809524" customWidth="1"/>
    <col min="5" max="5" width="29.1619047619048" customWidth="1"/>
    <col min="6" max="6" width="1.33333333333333" customWidth="1"/>
    <col min="7" max="7" width="27.3333333333333" customWidth="1"/>
  </cols>
  <sheetData>
    <row r="1" ht="84.75" customHeight="1" spans="1:7">
      <c r="A1" s="31" t="s">
        <v>0</v>
      </c>
      <c r="B1" s="31"/>
      <c r="C1" s="31"/>
      <c r="D1" s="31"/>
      <c r="E1" s="31"/>
      <c r="F1" s="31"/>
      <c r="G1" s="31"/>
    </row>
    <row r="2" ht="95.25" customHeight="1" spans="1:7">
      <c r="A2" s="44"/>
      <c r="B2" s="33" t="s">
        <v>1</v>
      </c>
      <c r="C2" s="33"/>
      <c r="D2" s="33"/>
      <c r="E2" s="33"/>
      <c r="F2" s="33"/>
      <c r="G2" s="34" t="s">
        <v>2</v>
      </c>
    </row>
    <row r="3" ht="53.25" customHeight="1" spans="1:7">
      <c r="A3" s="35" t="s">
        <v>3</v>
      </c>
      <c r="B3" s="36"/>
      <c r="C3" s="36"/>
      <c r="D3" s="36"/>
      <c r="E3" s="36"/>
      <c r="F3" s="36"/>
      <c r="G3" s="35"/>
    </row>
    <row r="4" ht="57.75" customHeight="1" spans="1:7">
      <c r="A4" s="35"/>
      <c r="B4" s="35"/>
      <c r="C4" s="35"/>
      <c r="D4" s="35"/>
      <c r="E4" s="35"/>
      <c r="F4" s="35"/>
      <c r="G4" s="35"/>
    </row>
    <row r="5" ht="18.75" customHeight="1" spans="1:7">
      <c r="A5" s="35"/>
      <c r="B5" s="35"/>
      <c r="C5" s="35"/>
      <c r="D5" s="35"/>
      <c r="E5" s="35"/>
      <c r="F5" s="35"/>
      <c r="G5" s="35"/>
    </row>
    <row r="6" ht="119.25" customHeight="1" spans="1:7">
      <c r="A6" s="37"/>
      <c r="B6" s="45" t="s">
        <v>4</v>
      </c>
      <c r="C6" s="45"/>
      <c r="D6" s="38" t="s">
        <v>5</v>
      </c>
      <c r="E6" s="38"/>
      <c r="F6" s="38"/>
      <c r="G6" s="37"/>
    </row>
    <row r="7" ht="18" customHeight="1" spans="1:7">
      <c r="A7" s="37"/>
      <c r="B7" s="37"/>
      <c r="C7" s="37"/>
      <c r="D7" s="46" t="s">
        <v>6</v>
      </c>
      <c r="E7" s="46"/>
      <c r="F7" s="46"/>
      <c r="G7" s="37"/>
    </row>
    <row r="8" ht="177.75" customHeight="1" spans="1:7">
      <c r="A8" s="37"/>
      <c r="B8" s="47"/>
      <c r="C8" s="47"/>
      <c r="D8" s="37" t="s">
        <v>7</v>
      </c>
      <c r="E8" s="37"/>
      <c r="F8" s="37"/>
      <c r="G8" s="47"/>
    </row>
    <row r="9" ht="31.5" customHeight="1" spans="1:7">
      <c r="A9" s="48"/>
      <c r="B9" s="48"/>
      <c r="C9" s="48"/>
      <c r="D9" s="48"/>
      <c r="E9" s="48"/>
      <c r="F9" s="48"/>
      <c r="G9" s="48"/>
    </row>
  </sheetData>
  <mergeCells count="11">
    <mergeCell ref="A1:G1"/>
    <mergeCell ref="B2:F2"/>
    <mergeCell ref="B6:C6"/>
    <mergeCell ref="D6:F6"/>
    <mergeCell ref="D7:F7"/>
    <mergeCell ref="D8:F8"/>
    <mergeCell ref="B9:C9"/>
    <mergeCell ref="E9:F9"/>
    <mergeCell ref="G7:G8"/>
    <mergeCell ref="A3:G5"/>
    <mergeCell ref="A7:C8"/>
  </mergeCells>
  <printOptions horizontalCentered="1"/>
  <pageMargins left="0.19975" right="0.19975" top="0.59375" bottom="0" header="0.59375"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showGridLines="0" workbookViewId="0">
      <selection activeCell="I11" sqref="I11"/>
    </sheetView>
  </sheetViews>
  <sheetFormatPr defaultColWidth="9" defaultRowHeight="12" outlineLevelCol="6"/>
  <cols>
    <col min="1" max="1" width="4.6952380952381" customWidth="1"/>
    <col min="2" max="2" width="19" customWidth="1"/>
    <col min="3" max="3" width="6.66666666666667" customWidth="1"/>
    <col min="4" max="4" width="40.6666666666667" customWidth="1"/>
    <col min="5" max="5" width="4.33333333333333" customWidth="1"/>
    <col min="6" max="6" width="16.3333333333333" customWidth="1"/>
    <col min="7" max="7" width="16.8380952380952" customWidth="1"/>
  </cols>
  <sheetData>
    <row r="1" ht="52.5" customHeight="1" spans="1:7">
      <c r="A1" s="31" t="s">
        <v>8</v>
      </c>
      <c r="B1" s="31"/>
      <c r="C1" s="31"/>
      <c r="D1" s="31"/>
      <c r="E1" s="31"/>
      <c r="F1" s="31"/>
      <c r="G1" s="31"/>
    </row>
    <row r="2" ht="81.75" customHeight="1" spans="1:7">
      <c r="A2" s="32"/>
      <c r="B2" s="32"/>
      <c r="C2" s="32"/>
      <c r="D2" s="33" t="s">
        <v>1</v>
      </c>
      <c r="E2" s="33"/>
      <c r="F2" s="34" t="s">
        <v>2</v>
      </c>
      <c r="G2" s="32"/>
    </row>
    <row r="3" ht="83.25" customHeight="1" spans="1:7">
      <c r="A3" s="35" t="s">
        <v>3</v>
      </c>
      <c r="B3" s="35"/>
      <c r="C3" s="35"/>
      <c r="D3" s="36"/>
      <c r="E3" s="36"/>
      <c r="F3" s="35"/>
      <c r="G3" s="35"/>
    </row>
    <row r="4" ht="57" customHeight="1" spans="1:7">
      <c r="A4" s="37"/>
      <c r="B4" s="37" t="s">
        <v>9</v>
      </c>
      <c r="C4" s="37"/>
      <c r="D4" s="38" t="s">
        <v>10</v>
      </c>
      <c r="E4" s="38"/>
      <c r="F4" s="38"/>
      <c r="G4" s="37"/>
    </row>
    <row r="5" ht="57" customHeight="1" spans="1:7">
      <c r="A5" s="37"/>
      <c r="B5" s="37" t="s">
        <v>11</v>
      </c>
      <c r="C5" s="37"/>
      <c r="D5" s="39" t="s">
        <v>1</v>
      </c>
      <c r="E5" s="39"/>
      <c r="F5" s="39"/>
      <c r="G5" s="37"/>
    </row>
    <row r="6" ht="57" customHeight="1" spans="1:7">
      <c r="A6" s="37"/>
      <c r="B6" s="37" t="s">
        <v>12</v>
      </c>
      <c r="C6" s="37"/>
      <c r="D6" s="40">
        <v>1145791.81</v>
      </c>
      <c r="E6" s="39"/>
      <c r="F6" s="39"/>
      <c r="G6" s="37"/>
    </row>
    <row r="7" ht="28.5" customHeight="1" spans="1:7">
      <c r="A7" s="37"/>
      <c r="B7" s="37" t="s">
        <v>13</v>
      </c>
      <c r="C7" s="37"/>
      <c r="D7" s="39" t="s">
        <v>14</v>
      </c>
      <c r="E7" s="39"/>
      <c r="F7" s="39"/>
      <c r="G7" s="37"/>
    </row>
    <row r="8" ht="57.75" customHeight="1" spans="1:7">
      <c r="A8" s="37"/>
      <c r="B8" s="37" t="s">
        <v>15</v>
      </c>
      <c r="C8" s="37"/>
      <c r="D8" s="41" t="s">
        <v>5</v>
      </c>
      <c r="E8" s="41"/>
      <c r="F8" s="41"/>
      <c r="G8" s="37"/>
    </row>
    <row r="9" ht="18" customHeight="1" spans="1:7">
      <c r="A9" s="37"/>
      <c r="B9" s="37"/>
      <c r="C9" s="37"/>
      <c r="D9" s="42" t="s">
        <v>6</v>
      </c>
      <c r="E9" s="42"/>
      <c r="F9" s="42"/>
      <c r="G9" s="37"/>
    </row>
    <row r="10" ht="56.25" customHeight="1" spans="1:7">
      <c r="A10" s="37"/>
      <c r="B10" s="37" t="s">
        <v>16</v>
      </c>
      <c r="C10" s="37"/>
      <c r="D10" s="43"/>
      <c r="E10" s="43"/>
      <c r="F10" s="43"/>
      <c r="G10" s="37"/>
    </row>
    <row r="11" ht="18" customHeight="1" spans="1:7">
      <c r="A11" s="37"/>
      <c r="B11" s="37"/>
      <c r="C11" s="37"/>
      <c r="D11" s="42" t="s">
        <v>17</v>
      </c>
      <c r="E11" s="42"/>
      <c r="F11" s="42"/>
      <c r="G11" s="37"/>
    </row>
    <row r="12" ht="35.25" customHeight="1" spans="1:7">
      <c r="A12" s="37"/>
      <c r="B12" s="37" t="s">
        <v>18</v>
      </c>
      <c r="C12" s="37"/>
      <c r="D12" s="38"/>
      <c r="E12" s="38"/>
      <c r="F12" s="38"/>
      <c r="G12" s="37"/>
    </row>
    <row r="13" ht="18.75" customHeight="1" spans="1:7">
      <c r="A13" s="37"/>
      <c r="B13" s="37"/>
      <c r="C13" s="37"/>
      <c r="D13" s="42" t="s">
        <v>19</v>
      </c>
      <c r="E13" s="42"/>
      <c r="F13" s="42"/>
      <c r="G13" s="37"/>
    </row>
    <row r="14" ht="63" customHeight="1" spans="1:7">
      <c r="A14" s="37"/>
      <c r="B14" s="37" t="s">
        <v>20</v>
      </c>
      <c r="C14" s="37"/>
      <c r="D14" s="37" t="s">
        <v>7</v>
      </c>
      <c r="E14" s="37"/>
      <c r="F14" s="37"/>
      <c r="G14" s="37"/>
    </row>
    <row r="15" ht="18" customHeight="1" spans="1:7">
      <c r="A15" s="37"/>
      <c r="B15" s="37"/>
      <c r="C15" s="37"/>
      <c r="D15" s="37"/>
      <c r="E15" s="37"/>
      <c r="F15" s="37"/>
      <c r="G15" s="37"/>
    </row>
  </sheetData>
  <mergeCells count="28">
    <mergeCell ref="A1:G1"/>
    <mergeCell ref="B2:C2"/>
    <mergeCell ref="D2:E2"/>
    <mergeCell ref="A3:G3"/>
    <mergeCell ref="B4:C4"/>
    <mergeCell ref="D4:E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s>
  <printOptions horizontalCentered="1"/>
  <pageMargins left="0.19975" right="0.19975" top="0.59375" bottom="0" header="0.59375"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showGridLines="0" workbookViewId="0">
      <selection activeCell="A2" sqref="A2:I2"/>
    </sheetView>
  </sheetViews>
  <sheetFormatPr defaultColWidth="9" defaultRowHeight="12"/>
  <cols>
    <col min="1" max="1" width="5.6952380952381" customWidth="1"/>
    <col min="2" max="2" width="6.66666666666667" customWidth="1"/>
    <col min="3" max="3" width="11.1714285714286" customWidth="1"/>
    <col min="4" max="4" width="14.3333333333333" customWidth="1"/>
    <col min="5" max="5" width="9.17142857142857" customWidth="1"/>
    <col min="6" max="6" width="13" customWidth="1"/>
    <col min="7" max="7" width="14.5047619047619" customWidth="1"/>
    <col min="8" max="8" width="0.828571428571429" customWidth="1"/>
    <col min="9" max="9" width="30.6666666666667" customWidth="1"/>
  </cols>
  <sheetData>
    <row r="1" ht="24" customHeight="1" spans="1:9">
      <c r="A1" s="17"/>
      <c r="B1" s="17"/>
      <c r="C1" s="17"/>
      <c r="D1" s="17"/>
      <c r="E1" s="17"/>
      <c r="F1" s="17"/>
      <c r="G1" s="17"/>
      <c r="H1" s="17"/>
      <c r="I1" s="30"/>
    </row>
    <row r="2" ht="27.75" customHeight="1" spans="1:9">
      <c r="A2" s="18" t="s">
        <v>21</v>
      </c>
      <c r="B2" s="18"/>
      <c r="C2" s="18"/>
      <c r="D2" s="18"/>
      <c r="E2" s="18"/>
      <c r="F2" s="18"/>
      <c r="G2" s="18"/>
      <c r="H2" s="18"/>
      <c r="I2" s="18"/>
    </row>
    <row r="3" ht="25.5" customHeight="1" spans="1:9">
      <c r="A3" s="19"/>
      <c r="B3" s="19"/>
      <c r="C3" s="19"/>
      <c r="D3" s="19"/>
      <c r="E3" s="19"/>
      <c r="F3" s="19"/>
      <c r="G3" s="19"/>
      <c r="H3" s="19"/>
      <c r="I3" s="30"/>
    </row>
    <row r="4" ht="22.5" customHeight="1" spans="1:9">
      <c r="A4" s="20" t="s">
        <v>22</v>
      </c>
      <c r="B4" s="20"/>
      <c r="C4" s="21" t="s">
        <v>23</v>
      </c>
      <c r="D4" s="21"/>
      <c r="E4" s="21"/>
      <c r="F4" s="21" t="s">
        <v>24</v>
      </c>
      <c r="G4" s="21"/>
      <c r="H4" s="22" t="s">
        <v>25</v>
      </c>
      <c r="I4" s="22"/>
    </row>
    <row r="5" ht="21" customHeight="1" spans="1:9">
      <c r="A5" s="23" t="s">
        <v>26</v>
      </c>
      <c r="B5" s="23"/>
      <c r="C5" s="24" t="s">
        <v>27</v>
      </c>
      <c r="D5" s="24"/>
      <c r="E5" s="24"/>
      <c r="F5" s="24" t="s">
        <v>28</v>
      </c>
      <c r="G5" s="24"/>
      <c r="H5" s="25">
        <v>1145791.81</v>
      </c>
      <c r="I5" s="25"/>
    </row>
    <row r="6" ht="21" customHeight="1" spans="1:9">
      <c r="A6" s="23" t="s">
        <v>29</v>
      </c>
      <c r="B6" s="23"/>
      <c r="C6" s="24" t="s">
        <v>30</v>
      </c>
      <c r="D6" s="24"/>
      <c r="E6" s="24"/>
      <c r="F6" s="24" t="s">
        <v>31</v>
      </c>
      <c r="G6" s="24"/>
      <c r="H6" s="25"/>
      <c r="I6" s="25"/>
    </row>
    <row r="7" ht="19.5" customHeight="1" spans="1:9">
      <c r="A7" s="23" t="s">
        <v>32</v>
      </c>
      <c r="B7" s="23"/>
      <c r="C7" s="24" t="s">
        <v>33</v>
      </c>
      <c r="D7" s="24"/>
      <c r="E7" s="24"/>
      <c r="F7" s="24" t="s">
        <v>34</v>
      </c>
      <c r="G7" s="24"/>
      <c r="H7" s="25"/>
      <c r="I7" s="25"/>
    </row>
    <row r="8" ht="30" customHeight="1" spans="1:9">
      <c r="A8" s="23" t="s">
        <v>35</v>
      </c>
      <c r="B8" s="23"/>
      <c r="C8" s="24" t="s">
        <v>36</v>
      </c>
      <c r="D8" s="24"/>
      <c r="E8" s="24"/>
      <c r="F8" s="24" t="s">
        <v>37</v>
      </c>
      <c r="G8" s="24"/>
      <c r="H8" s="25"/>
      <c r="I8" s="25"/>
    </row>
    <row r="9" ht="19.5" customHeight="1" spans="1:9">
      <c r="A9" s="23" t="s">
        <v>38</v>
      </c>
      <c r="B9" s="23"/>
      <c r="C9" s="24" t="s">
        <v>39</v>
      </c>
      <c r="D9" s="24"/>
      <c r="E9" s="24"/>
      <c r="F9" s="24"/>
      <c r="G9" s="24"/>
      <c r="H9" s="25">
        <v>1145791.81</v>
      </c>
      <c r="I9" s="25"/>
    </row>
    <row r="10" ht="19.5" customHeight="1" spans="1:9">
      <c r="A10" s="23"/>
      <c r="B10" s="23"/>
      <c r="C10" s="24"/>
      <c r="D10" s="24"/>
      <c r="E10" s="24"/>
      <c r="F10" s="24"/>
      <c r="G10" s="24"/>
      <c r="H10" s="25"/>
      <c r="I10" s="25"/>
    </row>
    <row r="11" ht="19.5" customHeight="1" spans="1:9">
      <c r="A11" s="23"/>
      <c r="B11" s="23"/>
      <c r="C11" s="24"/>
      <c r="D11" s="24"/>
      <c r="E11" s="24"/>
      <c r="F11" s="24"/>
      <c r="G11" s="24"/>
      <c r="H11" s="25"/>
      <c r="I11" s="25"/>
    </row>
    <row r="12" ht="19.5" customHeight="1" spans="1:9">
      <c r="A12" s="23"/>
      <c r="B12" s="23"/>
      <c r="C12" s="24"/>
      <c r="D12" s="24"/>
      <c r="E12" s="24"/>
      <c r="F12" s="24"/>
      <c r="G12" s="24"/>
      <c r="H12" s="25"/>
      <c r="I12" s="25"/>
    </row>
    <row r="13" ht="19.5" customHeight="1" spans="1:9">
      <c r="A13" s="23"/>
      <c r="B13" s="23"/>
      <c r="C13" s="24"/>
      <c r="D13" s="24"/>
      <c r="E13" s="24"/>
      <c r="F13" s="24"/>
      <c r="G13" s="24"/>
      <c r="H13" s="25"/>
      <c r="I13" s="25"/>
    </row>
    <row r="14" ht="19.5" customHeight="1" spans="1:9">
      <c r="A14" s="23"/>
      <c r="B14" s="23"/>
      <c r="C14" s="24"/>
      <c r="D14" s="24"/>
      <c r="E14" s="24"/>
      <c r="F14" s="24"/>
      <c r="G14" s="24"/>
      <c r="H14" s="25"/>
      <c r="I14" s="25"/>
    </row>
    <row r="15" ht="19.5" customHeight="1" spans="1:9">
      <c r="A15" s="23"/>
      <c r="B15" s="23"/>
      <c r="C15" s="24"/>
      <c r="D15" s="24"/>
      <c r="E15" s="24"/>
      <c r="F15" s="24"/>
      <c r="G15" s="24"/>
      <c r="H15" s="25"/>
      <c r="I15" s="25"/>
    </row>
    <row r="16" ht="19.5" customHeight="1" spans="1:9">
      <c r="A16" s="23"/>
      <c r="B16" s="23"/>
      <c r="C16" s="24"/>
      <c r="D16" s="24"/>
      <c r="E16" s="24"/>
      <c r="F16" s="24"/>
      <c r="G16" s="24"/>
      <c r="H16" s="25"/>
      <c r="I16" s="25"/>
    </row>
    <row r="17" ht="19.5" customHeight="1" spans="1:9">
      <c r="A17" s="23"/>
      <c r="B17" s="23"/>
      <c r="C17" s="24"/>
      <c r="D17" s="24"/>
      <c r="E17" s="24"/>
      <c r="F17" s="24"/>
      <c r="G17" s="24"/>
      <c r="H17" s="25"/>
      <c r="I17" s="25"/>
    </row>
    <row r="18" ht="19.5" customHeight="1" spans="1:9">
      <c r="A18" s="23"/>
      <c r="B18" s="23"/>
      <c r="C18" s="24"/>
      <c r="D18" s="24"/>
      <c r="E18" s="24"/>
      <c r="F18" s="24"/>
      <c r="G18" s="24"/>
      <c r="H18" s="25"/>
      <c r="I18" s="25"/>
    </row>
    <row r="19" ht="19.5" customHeight="1" spans="1:9">
      <c r="A19" s="23"/>
      <c r="B19" s="23"/>
      <c r="C19" s="24"/>
      <c r="D19" s="24"/>
      <c r="E19" s="24"/>
      <c r="F19" s="24"/>
      <c r="G19" s="24"/>
      <c r="H19" s="25"/>
      <c r="I19" s="25"/>
    </row>
    <row r="20" ht="19.5" customHeight="1" spans="1:9">
      <c r="A20" s="23"/>
      <c r="B20" s="23"/>
      <c r="C20" s="24"/>
      <c r="D20" s="24"/>
      <c r="E20" s="24"/>
      <c r="F20" s="24"/>
      <c r="G20" s="24"/>
      <c r="H20" s="25"/>
      <c r="I20" s="25"/>
    </row>
    <row r="21" ht="19.5" customHeight="1" spans="1:9">
      <c r="A21" s="23"/>
      <c r="B21" s="23"/>
      <c r="C21" s="24"/>
      <c r="D21" s="24"/>
      <c r="E21" s="24"/>
      <c r="F21" s="24"/>
      <c r="G21" s="24"/>
      <c r="H21" s="25"/>
      <c r="I21" s="25"/>
    </row>
    <row r="22" ht="19.5" customHeight="1" spans="1:9">
      <c r="A22" s="23"/>
      <c r="B22" s="23"/>
      <c r="C22" s="24"/>
      <c r="D22" s="24"/>
      <c r="E22" s="24"/>
      <c r="F22" s="24"/>
      <c r="G22" s="24"/>
      <c r="H22" s="25"/>
      <c r="I22" s="25"/>
    </row>
    <row r="23" ht="19.5" customHeight="1" spans="1:9">
      <c r="A23" s="23"/>
      <c r="B23" s="23"/>
      <c r="C23" s="24"/>
      <c r="D23" s="24"/>
      <c r="E23" s="24"/>
      <c r="F23" s="24"/>
      <c r="G23" s="24"/>
      <c r="H23" s="25"/>
      <c r="I23" s="25"/>
    </row>
    <row r="24" ht="19.5" customHeight="1" spans="1:9">
      <c r="A24" s="23"/>
      <c r="B24" s="23"/>
      <c r="C24" s="24"/>
      <c r="D24" s="24"/>
      <c r="E24" s="24"/>
      <c r="F24" s="24"/>
      <c r="G24" s="24"/>
      <c r="H24" s="25"/>
      <c r="I24" s="25"/>
    </row>
    <row r="25" ht="19.5" customHeight="1" spans="1:9">
      <c r="A25" s="23"/>
      <c r="B25" s="23"/>
      <c r="C25" s="24"/>
      <c r="D25" s="24"/>
      <c r="E25" s="24"/>
      <c r="F25" s="24"/>
      <c r="G25" s="24"/>
      <c r="H25" s="25"/>
      <c r="I25" s="25"/>
    </row>
    <row r="26" ht="19.5" customHeight="1" spans="1:9">
      <c r="A26" s="23"/>
      <c r="B26" s="23"/>
      <c r="C26" s="24"/>
      <c r="D26" s="24"/>
      <c r="E26" s="24"/>
      <c r="F26" s="24"/>
      <c r="G26" s="24"/>
      <c r="H26" s="25"/>
      <c r="I26" s="25"/>
    </row>
    <row r="27" ht="19.5" customHeight="1" spans="1:9">
      <c r="A27" s="23"/>
      <c r="B27" s="23"/>
      <c r="C27" s="24"/>
      <c r="D27" s="24"/>
      <c r="E27" s="24"/>
      <c r="F27" s="24"/>
      <c r="G27" s="24"/>
      <c r="H27" s="25"/>
      <c r="I27" s="25"/>
    </row>
    <row r="28" ht="19.5" customHeight="1" spans="1:9">
      <c r="A28" s="23"/>
      <c r="B28" s="23"/>
      <c r="C28" s="24"/>
      <c r="D28" s="24"/>
      <c r="E28" s="24"/>
      <c r="F28" s="24"/>
      <c r="G28" s="24"/>
      <c r="H28" s="25"/>
      <c r="I28" s="25"/>
    </row>
    <row r="29" ht="19.5" customHeight="1" spans="1:9">
      <c r="A29" s="23"/>
      <c r="B29" s="23"/>
      <c r="C29" s="24"/>
      <c r="D29" s="24"/>
      <c r="E29" s="24"/>
      <c r="F29" s="24"/>
      <c r="G29" s="24"/>
      <c r="H29" s="25"/>
      <c r="I29" s="25"/>
    </row>
    <row r="30" ht="19.5" customHeight="1" spans="1:9">
      <c r="A30" s="23"/>
      <c r="B30" s="23"/>
      <c r="C30" s="24"/>
      <c r="D30" s="24"/>
      <c r="E30" s="24"/>
      <c r="F30" s="24"/>
      <c r="G30" s="24"/>
      <c r="H30" s="25"/>
      <c r="I30" s="25"/>
    </row>
    <row r="31" ht="19.5" customHeight="1" spans="1:9">
      <c r="A31" s="23"/>
      <c r="B31" s="23"/>
      <c r="C31" s="24"/>
      <c r="D31" s="24"/>
      <c r="E31" s="24"/>
      <c r="F31" s="24"/>
      <c r="G31" s="24"/>
      <c r="H31" s="25"/>
      <c r="I31" s="25"/>
    </row>
    <row r="32" ht="19.5" customHeight="1" spans="1:9">
      <c r="A32" s="23"/>
      <c r="B32" s="23"/>
      <c r="C32" s="24"/>
      <c r="D32" s="24"/>
      <c r="E32" s="24"/>
      <c r="F32" s="24"/>
      <c r="G32" s="24"/>
      <c r="H32" s="25"/>
      <c r="I32" s="25"/>
    </row>
    <row r="33" ht="19.5" customHeight="1" spans="1:9">
      <c r="A33" s="26"/>
      <c r="B33" s="26"/>
      <c r="C33" s="27"/>
      <c r="D33" s="27"/>
      <c r="E33" s="27"/>
      <c r="F33" s="27"/>
      <c r="G33" s="27"/>
      <c r="H33" s="28"/>
      <c r="I33" s="28"/>
    </row>
    <row r="34" ht="40.5" customHeight="1" spans="1:9">
      <c r="A34" s="29" t="s">
        <v>40</v>
      </c>
      <c r="B34" s="29"/>
      <c r="C34" s="29"/>
      <c r="D34" s="29"/>
      <c r="E34" s="29"/>
      <c r="F34" s="29"/>
      <c r="G34" s="29"/>
      <c r="H34" s="29"/>
      <c r="I34" s="29"/>
    </row>
  </sheetData>
  <mergeCells count="125">
    <mergeCell ref="A1:H1"/>
    <mergeCell ref="A2:I2"/>
    <mergeCell ref="A3:D3"/>
    <mergeCell ref="E3:H3"/>
    <mergeCell ref="A4:B4"/>
    <mergeCell ref="C4:E4"/>
    <mergeCell ref="F4:G4"/>
    <mergeCell ref="H4:I4"/>
    <mergeCell ref="A5:B5"/>
    <mergeCell ref="C5:E5"/>
    <mergeCell ref="F5:G5"/>
    <mergeCell ref="H5:I5"/>
    <mergeCell ref="A6:B6"/>
    <mergeCell ref="C6:E6"/>
    <mergeCell ref="F6:G6"/>
    <mergeCell ref="H6:I6"/>
    <mergeCell ref="A7:B7"/>
    <mergeCell ref="C7:E7"/>
    <mergeCell ref="F7:G7"/>
    <mergeCell ref="H7:I7"/>
    <mergeCell ref="A8:B8"/>
    <mergeCell ref="C8:E8"/>
    <mergeCell ref="F8:G8"/>
    <mergeCell ref="H8:I8"/>
    <mergeCell ref="A9:B9"/>
    <mergeCell ref="C9:E9"/>
    <mergeCell ref="F9:G9"/>
    <mergeCell ref="H9:I9"/>
    <mergeCell ref="A10:B10"/>
    <mergeCell ref="C10:E10"/>
    <mergeCell ref="F10:G10"/>
    <mergeCell ref="H10:I10"/>
    <mergeCell ref="A11:B11"/>
    <mergeCell ref="C11:E11"/>
    <mergeCell ref="F11:G11"/>
    <mergeCell ref="H11:I11"/>
    <mergeCell ref="A12:B12"/>
    <mergeCell ref="C12:E12"/>
    <mergeCell ref="F12:G12"/>
    <mergeCell ref="H12:I12"/>
    <mergeCell ref="A13:B13"/>
    <mergeCell ref="C13:E13"/>
    <mergeCell ref="F13:G13"/>
    <mergeCell ref="H13:I13"/>
    <mergeCell ref="A14:B14"/>
    <mergeCell ref="C14:E14"/>
    <mergeCell ref="F14:G14"/>
    <mergeCell ref="H14:I14"/>
    <mergeCell ref="A15:B15"/>
    <mergeCell ref="C15:E15"/>
    <mergeCell ref="F15:G15"/>
    <mergeCell ref="H15:I15"/>
    <mergeCell ref="A16:B16"/>
    <mergeCell ref="C16:E16"/>
    <mergeCell ref="F16:G16"/>
    <mergeCell ref="H16:I16"/>
    <mergeCell ref="A17:B17"/>
    <mergeCell ref="C17:E17"/>
    <mergeCell ref="F17:G17"/>
    <mergeCell ref="H17:I17"/>
    <mergeCell ref="A18:B18"/>
    <mergeCell ref="C18:E18"/>
    <mergeCell ref="F18:G18"/>
    <mergeCell ref="H18:I18"/>
    <mergeCell ref="A19:B19"/>
    <mergeCell ref="C19:E19"/>
    <mergeCell ref="F19:G19"/>
    <mergeCell ref="H19:I19"/>
    <mergeCell ref="A20:B20"/>
    <mergeCell ref="C20:E20"/>
    <mergeCell ref="F20:G20"/>
    <mergeCell ref="H20:I20"/>
    <mergeCell ref="A21:B21"/>
    <mergeCell ref="C21:E21"/>
    <mergeCell ref="F21:G21"/>
    <mergeCell ref="H21:I21"/>
    <mergeCell ref="A22:B22"/>
    <mergeCell ref="C22:E22"/>
    <mergeCell ref="F22:G22"/>
    <mergeCell ref="H22:I22"/>
    <mergeCell ref="A23:B23"/>
    <mergeCell ref="C23:E23"/>
    <mergeCell ref="F23:G23"/>
    <mergeCell ref="H23:I23"/>
    <mergeCell ref="A24:B24"/>
    <mergeCell ref="C24:E24"/>
    <mergeCell ref="F24:G24"/>
    <mergeCell ref="H24:I24"/>
    <mergeCell ref="A25:B25"/>
    <mergeCell ref="C25:E25"/>
    <mergeCell ref="F25:G25"/>
    <mergeCell ref="H25:I25"/>
    <mergeCell ref="A26:B26"/>
    <mergeCell ref="C26:E26"/>
    <mergeCell ref="F26:G26"/>
    <mergeCell ref="H26:I26"/>
    <mergeCell ref="A27:B27"/>
    <mergeCell ref="C27:E27"/>
    <mergeCell ref="F27:G27"/>
    <mergeCell ref="H27:I27"/>
    <mergeCell ref="A28:B28"/>
    <mergeCell ref="C28:E28"/>
    <mergeCell ref="F28:G28"/>
    <mergeCell ref="H28:I28"/>
    <mergeCell ref="A29:B29"/>
    <mergeCell ref="C29:E29"/>
    <mergeCell ref="F29:G29"/>
    <mergeCell ref="H29:I29"/>
    <mergeCell ref="A30:B30"/>
    <mergeCell ref="C30:E30"/>
    <mergeCell ref="F30:G30"/>
    <mergeCell ref="H30:I30"/>
    <mergeCell ref="A31:B31"/>
    <mergeCell ref="C31:E31"/>
    <mergeCell ref="F31:G31"/>
    <mergeCell ref="H31:I31"/>
    <mergeCell ref="A32:B32"/>
    <mergeCell ref="C32:E32"/>
    <mergeCell ref="F32:G32"/>
    <mergeCell ref="H32:I32"/>
    <mergeCell ref="A33:B33"/>
    <mergeCell ref="C33:E33"/>
    <mergeCell ref="F33:G33"/>
    <mergeCell ref="H33:I33"/>
    <mergeCell ref="A34:I34"/>
  </mergeCells>
  <printOptions horizontalCentered="1"/>
  <pageMargins left="0.19975" right="0.19975" top="0.59375" bottom="0" header="0.59375"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25"/>
  </sheetPr>
  <dimension ref="A1:I95"/>
  <sheetViews>
    <sheetView showGridLines="0" workbookViewId="0">
      <selection activeCell="L29" sqref="L29"/>
    </sheetView>
  </sheetViews>
  <sheetFormatPr defaultColWidth="9" defaultRowHeight="12"/>
  <cols>
    <col min="1" max="1" width="4.6952380952381" style="1" customWidth="1"/>
    <col min="2" max="2" width="13.3714285714286" style="1" customWidth="1"/>
    <col min="3" max="3" width="14.8952380952381" style="1" customWidth="1"/>
    <col min="4" max="4" width="33" style="1" customWidth="1"/>
    <col min="5" max="5" width="5.21904761904762" style="1" customWidth="1"/>
    <col min="6" max="6" width="7.6952380952381" style="1" customWidth="1"/>
    <col min="7" max="7" width="8.78095238095238" style="1" customWidth="1"/>
    <col min="8" max="8" width="12" style="1" customWidth="1"/>
    <col min="9" max="9" width="8" style="1" customWidth="1"/>
    <col min="10" max="16384" width="9" style="1"/>
  </cols>
  <sheetData>
    <row r="1" ht="29" customHeight="1" spans="1:9">
      <c r="A1" s="3" t="s">
        <v>41</v>
      </c>
      <c r="B1" s="3"/>
      <c r="C1" s="3"/>
      <c r="D1" s="3"/>
      <c r="E1" s="3"/>
      <c r="F1" s="3"/>
      <c r="G1" s="3"/>
      <c r="H1" s="3"/>
      <c r="I1" s="3"/>
    </row>
    <row r="2" ht="22" customHeight="1" spans="1:9">
      <c r="A2" s="4" t="s">
        <v>42</v>
      </c>
      <c r="B2" s="4"/>
      <c r="C2" s="4"/>
      <c r="D2" s="4"/>
      <c r="E2" s="4"/>
      <c r="F2" s="4"/>
      <c r="G2" s="4"/>
      <c r="H2" s="4"/>
      <c r="I2" s="4"/>
    </row>
    <row r="3" ht="21" customHeight="1" spans="1:9">
      <c r="A3" s="5" t="s">
        <v>22</v>
      </c>
      <c r="B3" s="5" t="s">
        <v>43</v>
      </c>
      <c r="C3" s="5" t="s">
        <v>23</v>
      </c>
      <c r="D3" s="5" t="s">
        <v>44</v>
      </c>
      <c r="E3" s="5" t="s">
        <v>45</v>
      </c>
      <c r="F3" s="6" t="s">
        <v>46</v>
      </c>
      <c r="G3" s="7"/>
      <c r="H3" s="8"/>
      <c r="I3" s="14" t="s">
        <v>47</v>
      </c>
    </row>
    <row r="4" ht="13.5" customHeight="1" spans="1:9">
      <c r="A4" s="5"/>
      <c r="B4" s="5"/>
      <c r="C4" s="5"/>
      <c r="D4" s="5"/>
      <c r="E4" s="5"/>
      <c r="F4" s="9" t="s">
        <v>48</v>
      </c>
      <c r="G4" s="5" t="s">
        <v>49</v>
      </c>
      <c r="H4" s="5" t="s">
        <v>50</v>
      </c>
      <c r="I4" s="15"/>
    </row>
    <row r="5" ht="18" customHeight="1" spans="1:9">
      <c r="A5" s="5"/>
      <c r="B5" s="5"/>
      <c r="C5" s="5"/>
      <c r="D5" s="5"/>
      <c r="E5" s="5"/>
      <c r="F5" s="10"/>
      <c r="G5" s="5"/>
      <c r="H5" s="5"/>
      <c r="I5" s="16"/>
    </row>
    <row r="6" ht="30" customHeight="1" spans="1:9">
      <c r="A6" s="5"/>
      <c r="B6" s="11" t="s">
        <v>51</v>
      </c>
      <c r="C6" s="11" t="s">
        <v>52</v>
      </c>
      <c r="D6" s="11"/>
      <c r="E6" s="5"/>
      <c r="F6" s="12"/>
      <c r="G6" s="12"/>
      <c r="H6" s="13"/>
      <c r="I6" s="12"/>
    </row>
    <row r="7" ht="39" customHeight="1" spans="1:9">
      <c r="A7" s="5">
        <v>1</v>
      </c>
      <c r="B7" s="11" t="s">
        <v>53</v>
      </c>
      <c r="C7" s="11" t="s">
        <v>54</v>
      </c>
      <c r="D7" s="11" t="s">
        <v>55</v>
      </c>
      <c r="E7" s="5" t="s">
        <v>56</v>
      </c>
      <c r="F7" s="12">
        <v>19.79</v>
      </c>
      <c r="G7" s="12">
        <v>65.08</v>
      </c>
      <c r="H7" s="13">
        <f>F7*G7</f>
        <v>1287.9332</v>
      </c>
      <c r="I7" s="12"/>
    </row>
    <row r="8" ht="50" customHeight="1" spans="1:9">
      <c r="A8" s="5">
        <v>2</v>
      </c>
      <c r="B8" s="11" t="s">
        <v>57</v>
      </c>
      <c r="C8" s="11" t="s">
        <v>58</v>
      </c>
      <c r="D8" s="11" t="s">
        <v>59</v>
      </c>
      <c r="E8" s="5" t="s">
        <v>56</v>
      </c>
      <c r="F8" s="12">
        <v>19.79</v>
      </c>
      <c r="G8" s="12">
        <v>452.78</v>
      </c>
      <c r="H8" s="13">
        <f t="shared" ref="H8:H16" si="0">F8*G8</f>
        <v>8960.5162</v>
      </c>
      <c r="I8" s="12"/>
    </row>
    <row r="9" ht="90" customHeight="1" spans="1:9">
      <c r="A9" s="5">
        <v>3</v>
      </c>
      <c r="B9" s="11" t="s">
        <v>60</v>
      </c>
      <c r="C9" s="11" t="s">
        <v>61</v>
      </c>
      <c r="D9" s="11" t="s">
        <v>62</v>
      </c>
      <c r="E9" s="5" t="s">
        <v>63</v>
      </c>
      <c r="F9" s="12">
        <v>4.396</v>
      </c>
      <c r="G9" s="12">
        <v>8056.27</v>
      </c>
      <c r="H9" s="13">
        <f t="shared" si="0"/>
        <v>35415.36292</v>
      </c>
      <c r="I9" s="12"/>
    </row>
    <row r="10" ht="110" customHeight="1" spans="1:9">
      <c r="A10" s="5">
        <v>4</v>
      </c>
      <c r="B10" s="11" t="s">
        <v>64</v>
      </c>
      <c r="C10" s="11" t="s">
        <v>65</v>
      </c>
      <c r="D10" s="11" t="s">
        <v>66</v>
      </c>
      <c r="E10" s="5" t="s">
        <v>63</v>
      </c>
      <c r="F10" s="12">
        <v>13.818</v>
      </c>
      <c r="G10" s="12">
        <v>8137.44</v>
      </c>
      <c r="H10" s="13">
        <f t="shared" si="0"/>
        <v>112443.14592</v>
      </c>
      <c r="I10" s="12"/>
    </row>
    <row r="11" ht="65" customHeight="1" spans="1:9">
      <c r="A11" s="5">
        <v>5</v>
      </c>
      <c r="B11" s="11" t="s">
        <v>67</v>
      </c>
      <c r="C11" s="11" t="s">
        <v>68</v>
      </c>
      <c r="D11" s="11" t="s">
        <v>69</v>
      </c>
      <c r="E11" s="5" t="s">
        <v>63</v>
      </c>
      <c r="F11" s="12">
        <v>2.742</v>
      </c>
      <c r="G11" s="12">
        <v>8137.44</v>
      </c>
      <c r="H11" s="13">
        <f t="shared" si="0"/>
        <v>22312.86048</v>
      </c>
      <c r="I11" s="12"/>
    </row>
    <row r="12" ht="40" customHeight="1" spans="1:9">
      <c r="A12" s="5">
        <v>6</v>
      </c>
      <c r="B12" s="11" t="s">
        <v>70</v>
      </c>
      <c r="C12" s="11" t="s">
        <v>71</v>
      </c>
      <c r="D12" s="11" t="s">
        <v>72</v>
      </c>
      <c r="E12" s="5" t="s">
        <v>63</v>
      </c>
      <c r="F12" s="12">
        <v>1.086</v>
      </c>
      <c r="G12" s="12">
        <v>7971.94</v>
      </c>
      <c r="H12" s="13">
        <f t="shared" si="0"/>
        <v>8657.52684</v>
      </c>
      <c r="I12" s="12"/>
    </row>
    <row r="13" ht="40" customHeight="1" spans="1:9">
      <c r="A13" s="5">
        <v>7</v>
      </c>
      <c r="B13" s="11" t="s">
        <v>73</v>
      </c>
      <c r="C13" s="11" t="s">
        <v>74</v>
      </c>
      <c r="D13" s="11" t="s">
        <v>75</v>
      </c>
      <c r="E13" s="5" t="s">
        <v>76</v>
      </c>
      <c r="F13" s="12">
        <v>12</v>
      </c>
      <c r="G13" s="12">
        <v>876.77</v>
      </c>
      <c r="H13" s="13">
        <f t="shared" si="0"/>
        <v>10521.24</v>
      </c>
      <c r="I13" s="12"/>
    </row>
    <row r="14" ht="40" customHeight="1" spans="1:9">
      <c r="A14" s="5">
        <v>8</v>
      </c>
      <c r="B14" s="11" t="s">
        <v>77</v>
      </c>
      <c r="C14" s="11" t="s">
        <v>78</v>
      </c>
      <c r="D14" s="11" t="s">
        <v>79</v>
      </c>
      <c r="E14" s="5" t="s">
        <v>76</v>
      </c>
      <c r="F14" s="12">
        <v>1</v>
      </c>
      <c r="G14" s="12">
        <v>1099</v>
      </c>
      <c r="H14" s="13">
        <f t="shared" si="0"/>
        <v>1099</v>
      </c>
      <c r="I14" s="12"/>
    </row>
    <row r="15" ht="40" customHeight="1" spans="1:9">
      <c r="A15" s="5">
        <v>9</v>
      </c>
      <c r="B15" s="11" t="s">
        <v>80</v>
      </c>
      <c r="C15" s="11" t="s">
        <v>81</v>
      </c>
      <c r="D15" s="11" t="s">
        <v>82</v>
      </c>
      <c r="E15" s="5" t="s">
        <v>83</v>
      </c>
      <c r="F15" s="12">
        <v>4570.84</v>
      </c>
      <c r="G15" s="12">
        <v>2.75</v>
      </c>
      <c r="H15" s="13">
        <f t="shared" si="0"/>
        <v>12569.81</v>
      </c>
      <c r="I15" s="12"/>
    </row>
    <row r="16" ht="25" customHeight="1" spans="1:9">
      <c r="A16" s="5">
        <v>10</v>
      </c>
      <c r="B16" s="11" t="s">
        <v>84</v>
      </c>
      <c r="C16" s="11" t="s">
        <v>85</v>
      </c>
      <c r="D16" s="11" t="s">
        <v>86</v>
      </c>
      <c r="E16" s="5" t="s">
        <v>83</v>
      </c>
      <c r="F16" s="12">
        <v>3326.4</v>
      </c>
      <c r="G16" s="12">
        <v>0.44</v>
      </c>
      <c r="H16" s="13">
        <f t="shared" si="0"/>
        <v>1463.616</v>
      </c>
      <c r="I16" s="12"/>
    </row>
    <row r="17" ht="25" customHeight="1" spans="1:9">
      <c r="A17" s="5">
        <v>11</v>
      </c>
      <c r="B17" s="11" t="s">
        <v>87</v>
      </c>
      <c r="C17" s="11" t="s">
        <v>88</v>
      </c>
      <c r="D17" s="11" t="s">
        <v>89</v>
      </c>
      <c r="E17" s="5" t="s">
        <v>90</v>
      </c>
      <c r="F17" s="12">
        <v>6338.41</v>
      </c>
      <c r="G17" s="12">
        <v>6.59</v>
      </c>
      <c r="H17" s="13">
        <f t="shared" ref="H17:H27" si="1">F17*G17</f>
        <v>41770.1219</v>
      </c>
      <c r="I17" s="12"/>
    </row>
    <row r="18" ht="25" customHeight="1" spans="1:9">
      <c r="A18" s="5">
        <v>12</v>
      </c>
      <c r="B18" s="11" t="s">
        <v>91</v>
      </c>
      <c r="C18" s="11" t="s">
        <v>92</v>
      </c>
      <c r="D18" s="11" t="s">
        <v>93</v>
      </c>
      <c r="E18" s="5" t="s">
        <v>90</v>
      </c>
      <c r="F18" s="12">
        <v>916.7</v>
      </c>
      <c r="G18" s="12">
        <v>2.2</v>
      </c>
      <c r="H18" s="13">
        <f t="shared" si="1"/>
        <v>2016.74</v>
      </c>
      <c r="I18" s="12"/>
    </row>
    <row r="19" ht="25" customHeight="1" spans="1:9">
      <c r="A19" s="5">
        <v>13</v>
      </c>
      <c r="B19" s="11" t="s">
        <v>94</v>
      </c>
      <c r="C19" s="11" t="s">
        <v>95</v>
      </c>
      <c r="D19" s="11" t="s">
        <v>96</v>
      </c>
      <c r="E19" s="5" t="s">
        <v>90</v>
      </c>
      <c r="F19" s="12">
        <v>3072</v>
      </c>
      <c r="G19" s="12">
        <v>4.4</v>
      </c>
      <c r="H19" s="13">
        <f t="shared" si="1"/>
        <v>13516.8</v>
      </c>
      <c r="I19" s="12"/>
    </row>
    <row r="20" ht="50" customHeight="1" spans="1:9">
      <c r="A20" s="5">
        <v>14</v>
      </c>
      <c r="B20" s="11" t="s">
        <v>97</v>
      </c>
      <c r="C20" s="11" t="s">
        <v>98</v>
      </c>
      <c r="D20" s="11" t="s">
        <v>99</v>
      </c>
      <c r="E20" s="5" t="s">
        <v>100</v>
      </c>
      <c r="F20" s="12">
        <v>0</v>
      </c>
      <c r="G20" s="12">
        <v>657.2</v>
      </c>
      <c r="H20" s="13">
        <f t="shared" si="1"/>
        <v>0</v>
      </c>
      <c r="I20" s="12"/>
    </row>
    <row r="21" s="1" customFormat="1" ht="61" customHeight="1" spans="1:9">
      <c r="A21" s="5">
        <v>14</v>
      </c>
      <c r="B21" s="11" t="s">
        <v>97</v>
      </c>
      <c r="C21" s="11" t="s">
        <v>98</v>
      </c>
      <c r="D21" s="11" t="s">
        <v>101</v>
      </c>
      <c r="E21" s="5" t="s">
        <v>100</v>
      </c>
      <c r="F21" s="12">
        <v>2</v>
      </c>
      <c r="G21" s="12">
        <v>919.73</v>
      </c>
      <c r="H21" s="13">
        <f t="shared" si="1"/>
        <v>1839.46</v>
      </c>
      <c r="I21" s="12"/>
    </row>
    <row r="22" ht="65" customHeight="1" spans="1:9">
      <c r="A22" s="5">
        <v>15</v>
      </c>
      <c r="B22" s="11" t="s">
        <v>102</v>
      </c>
      <c r="C22" s="11" t="s">
        <v>103</v>
      </c>
      <c r="D22" s="11" t="s">
        <v>104</v>
      </c>
      <c r="E22" s="5" t="s">
        <v>83</v>
      </c>
      <c r="F22" s="12">
        <v>78.65</v>
      </c>
      <c r="G22" s="12">
        <v>61.93</v>
      </c>
      <c r="H22" s="13">
        <f t="shared" si="1"/>
        <v>4870.7945</v>
      </c>
      <c r="I22" s="12"/>
    </row>
    <row r="23" ht="65" customHeight="1" spans="1:9">
      <c r="A23" s="5">
        <v>16</v>
      </c>
      <c r="B23" s="11" t="s">
        <v>105</v>
      </c>
      <c r="C23" s="11" t="s">
        <v>106</v>
      </c>
      <c r="D23" s="11" t="s">
        <v>107</v>
      </c>
      <c r="E23" s="5" t="s">
        <v>76</v>
      </c>
      <c r="F23" s="12">
        <v>1</v>
      </c>
      <c r="G23" s="12">
        <v>3486.58</v>
      </c>
      <c r="H23" s="13">
        <f t="shared" si="1"/>
        <v>3486.58</v>
      </c>
      <c r="I23" s="12"/>
    </row>
    <row r="24" ht="40" customHeight="1" spans="1:9">
      <c r="A24" s="5">
        <v>17</v>
      </c>
      <c r="B24" s="11" t="s">
        <v>108</v>
      </c>
      <c r="C24" s="11" t="s">
        <v>109</v>
      </c>
      <c r="D24" s="11" t="s">
        <v>110</v>
      </c>
      <c r="E24" s="5" t="s">
        <v>76</v>
      </c>
      <c r="F24" s="12">
        <v>0</v>
      </c>
      <c r="G24" s="12">
        <v>108.98</v>
      </c>
      <c r="H24" s="13">
        <f t="shared" si="1"/>
        <v>0</v>
      </c>
      <c r="I24" s="12"/>
    </row>
    <row r="25" ht="50" customHeight="1" spans="1:9">
      <c r="A25" s="5">
        <v>18</v>
      </c>
      <c r="B25" s="11" t="s">
        <v>111</v>
      </c>
      <c r="C25" s="11" t="s">
        <v>112</v>
      </c>
      <c r="D25" s="11" t="s">
        <v>113</v>
      </c>
      <c r="E25" s="5" t="s">
        <v>83</v>
      </c>
      <c r="F25" s="12">
        <v>0</v>
      </c>
      <c r="G25" s="12">
        <v>23.84</v>
      </c>
      <c r="H25" s="13">
        <f t="shared" si="1"/>
        <v>0</v>
      </c>
      <c r="I25" s="12"/>
    </row>
    <row r="26" ht="40" customHeight="1" spans="1:9">
      <c r="A26" s="5">
        <v>19</v>
      </c>
      <c r="B26" s="11" t="s">
        <v>114</v>
      </c>
      <c r="C26" s="11" t="s">
        <v>115</v>
      </c>
      <c r="D26" s="11" t="s">
        <v>116</v>
      </c>
      <c r="E26" s="5" t="s">
        <v>83</v>
      </c>
      <c r="F26" s="12">
        <v>0</v>
      </c>
      <c r="G26" s="12">
        <v>5.08</v>
      </c>
      <c r="H26" s="13">
        <f t="shared" si="1"/>
        <v>0</v>
      </c>
      <c r="I26" s="12"/>
    </row>
    <row r="27" ht="40" customHeight="1" spans="1:9">
      <c r="A27" s="5">
        <v>21</v>
      </c>
      <c r="B27" s="11" t="s">
        <v>117</v>
      </c>
      <c r="C27" s="11" t="s">
        <v>115</v>
      </c>
      <c r="D27" s="11" t="s">
        <v>118</v>
      </c>
      <c r="E27" s="5" t="s">
        <v>83</v>
      </c>
      <c r="F27" s="12">
        <v>0</v>
      </c>
      <c r="G27" s="12">
        <v>13.5</v>
      </c>
      <c r="H27" s="13">
        <f t="shared" si="1"/>
        <v>0</v>
      </c>
      <c r="I27" s="12"/>
    </row>
    <row r="28" ht="30" customHeight="1" spans="1:9">
      <c r="A28" s="5"/>
      <c r="B28" s="11" t="s">
        <v>119</v>
      </c>
      <c r="C28" s="11" t="s">
        <v>120</v>
      </c>
      <c r="D28" s="11"/>
      <c r="E28" s="5"/>
      <c r="F28" s="12"/>
      <c r="G28" s="12"/>
      <c r="H28" s="13"/>
      <c r="I28" s="12"/>
    </row>
    <row r="29" ht="40" customHeight="1" spans="1:9">
      <c r="A29" s="5">
        <v>22</v>
      </c>
      <c r="B29" s="11" t="s">
        <v>121</v>
      </c>
      <c r="C29" s="11" t="s">
        <v>54</v>
      </c>
      <c r="D29" s="11" t="s">
        <v>55</v>
      </c>
      <c r="E29" s="5" t="s">
        <v>56</v>
      </c>
      <c r="F29" s="12">
        <v>20.4</v>
      </c>
      <c r="G29" s="12">
        <v>60</v>
      </c>
      <c r="H29" s="13">
        <f>F29*G29</f>
        <v>1224</v>
      </c>
      <c r="I29" s="12"/>
    </row>
    <row r="30" ht="50" customHeight="1" spans="1:9">
      <c r="A30" s="5">
        <v>23</v>
      </c>
      <c r="B30" s="11" t="s">
        <v>122</v>
      </c>
      <c r="C30" s="11" t="s">
        <v>58</v>
      </c>
      <c r="D30" s="11" t="s">
        <v>59</v>
      </c>
      <c r="E30" s="5" t="s">
        <v>56</v>
      </c>
      <c r="F30" s="12">
        <v>20.4</v>
      </c>
      <c r="G30" s="12">
        <v>452.78</v>
      </c>
      <c r="H30" s="13">
        <f t="shared" ref="H30:H39" si="2">F30*G30</f>
        <v>9236.712</v>
      </c>
      <c r="I30" s="12"/>
    </row>
    <row r="31" ht="90" customHeight="1" spans="1:9">
      <c r="A31" s="5">
        <v>24</v>
      </c>
      <c r="B31" s="11" t="s">
        <v>123</v>
      </c>
      <c r="C31" s="11" t="s">
        <v>61</v>
      </c>
      <c r="D31" s="11" t="s">
        <v>62</v>
      </c>
      <c r="E31" s="5" t="s">
        <v>63</v>
      </c>
      <c r="F31" s="12">
        <v>4.588</v>
      </c>
      <c r="G31" s="12">
        <v>8056.27</v>
      </c>
      <c r="H31" s="13">
        <f t="shared" si="2"/>
        <v>36962.16676</v>
      </c>
      <c r="I31" s="12"/>
    </row>
    <row r="32" ht="110" customHeight="1" spans="1:9">
      <c r="A32" s="5">
        <v>25</v>
      </c>
      <c r="B32" s="11" t="s">
        <v>124</v>
      </c>
      <c r="C32" s="11" t="s">
        <v>65</v>
      </c>
      <c r="D32" s="11" t="s">
        <v>66</v>
      </c>
      <c r="E32" s="5" t="s">
        <v>63</v>
      </c>
      <c r="F32" s="12">
        <v>13.292</v>
      </c>
      <c r="G32" s="12">
        <v>8137.44</v>
      </c>
      <c r="H32" s="13">
        <f t="shared" si="2"/>
        <v>108162.85248</v>
      </c>
      <c r="I32" s="12"/>
    </row>
    <row r="33" ht="65" customHeight="1" spans="1:9">
      <c r="A33" s="5">
        <v>26</v>
      </c>
      <c r="B33" s="11" t="s">
        <v>125</v>
      </c>
      <c r="C33" s="11" t="s">
        <v>68</v>
      </c>
      <c r="D33" s="11" t="s">
        <v>69</v>
      </c>
      <c r="E33" s="5" t="s">
        <v>63</v>
      </c>
      <c r="F33" s="12">
        <v>2.911</v>
      </c>
      <c r="G33" s="12">
        <v>8137.44</v>
      </c>
      <c r="H33" s="13">
        <f t="shared" si="2"/>
        <v>23688.08784</v>
      </c>
      <c r="I33" s="12"/>
    </row>
    <row r="34" ht="40" customHeight="1" spans="1:9">
      <c r="A34" s="5">
        <v>27</v>
      </c>
      <c r="B34" s="11" t="s">
        <v>126</v>
      </c>
      <c r="C34" s="11" t="s">
        <v>71</v>
      </c>
      <c r="D34" s="11" t="s">
        <v>72</v>
      </c>
      <c r="E34" s="5" t="s">
        <v>63</v>
      </c>
      <c r="F34" s="12">
        <v>1.229</v>
      </c>
      <c r="G34" s="12">
        <v>7971.94</v>
      </c>
      <c r="H34" s="13">
        <f t="shared" si="2"/>
        <v>9797.51426</v>
      </c>
      <c r="I34" s="12"/>
    </row>
    <row r="35" ht="40" customHeight="1" spans="1:9">
      <c r="A35" s="5">
        <v>28</v>
      </c>
      <c r="B35" s="11" t="s">
        <v>127</v>
      </c>
      <c r="C35" s="11" t="s">
        <v>74</v>
      </c>
      <c r="D35" s="11" t="s">
        <v>75</v>
      </c>
      <c r="E35" s="5" t="s">
        <v>76</v>
      </c>
      <c r="F35" s="12">
        <v>12</v>
      </c>
      <c r="G35" s="12">
        <v>876.77</v>
      </c>
      <c r="H35" s="13">
        <f t="shared" si="2"/>
        <v>10521.24</v>
      </c>
      <c r="I35" s="12"/>
    </row>
    <row r="36" ht="40" customHeight="1" spans="1:9">
      <c r="A36" s="5">
        <v>29</v>
      </c>
      <c r="B36" s="11" t="s">
        <v>128</v>
      </c>
      <c r="C36" s="11" t="s">
        <v>78</v>
      </c>
      <c r="D36" s="11" t="s">
        <v>79</v>
      </c>
      <c r="E36" s="5" t="s">
        <v>76</v>
      </c>
      <c r="F36" s="12">
        <v>1</v>
      </c>
      <c r="G36" s="12">
        <v>1099</v>
      </c>
      <c r="H36" s="13">
        <f t="shared" si="2"/>
        <v>1099</v>
      </c>
      <c r="I36" s="12"/>
    </row>
    <row r="37" ht="40" customHeight="1" spans="1:9">
      <c r="A37" s="5">
        <v>30</v>
      </c>
      <c r="B37" s="11" t="s">
        <v>129</v>
      </c>
      <c r="C37" s="11" t="s">
        <v>81</v>
      </c>
      <c r="D37" s="11" t="s">
        <v>82</v>
      </c>
      <c r="E37" s="5" t="s">
        <v>83</v>
      </c>
      <c r="F37" s="12">
        <v>3848.5</v>
      </c>
      <c r="G37" s="12">
        <v>2.75</v>
      </c>
      <c r="H37" s="13">
        <f t="shared" si="2"/>
        <v>10583.375</v>
      </c>
      <c r="I37" s="12"/>
    </row>
    <row r="38" ht="25" customHeight="1" spans="1:9">
      <c r="A38" s="5">
        <v>31</v>
      </c>
      <c r="B38" s="11" t="s">
        <v>130</v>
      </c>
      <c r="C38" s="11" t="s">
        <v>85</v>
      </c>
      <c r="D38" s="11" t="s">
        <v>86</v>
      </c>
      <c r="E38" s="5" t="s">
        <v>83</v>
      </c>
      <c r="F38" s="12">
        <v>3281.85</v>
      </c>
      <c r="G38" s="12">
        <v>0.44</v>
      </c>
      <c r="H38" s="13">
        <f t="shared" si="2"/>
        <v>1444.014</v>
      </c>
      <c r="I38" s="12"/>
    </row>
    <row r="39" ht="25" customHeight="1" spans="1:9">
      <c r="A39" s="5">
        <v>32</v>
      </c>
      <c r="B39" s="11" t="s">
        <v>131</v>
      </c>
      <c r="C39" s="11" t="s">
        <v>88</v>
      </c>
      <c r="D39" s="11" t="s">
        <v>89</v>
      </c>
      <c r="E39" s="5" t="s">
        <v>90</v>
      </c>
      <c r="F39" s="12">
        <v>6359.11</v>
      </c>
      <c r="G39" s="12">
        <v>6.59</v>
      </c>
      <c r="H39" s="13">
        <f t="shared" si="2"/>
        <v>41906.5349</v>
      </c>
      <c r="I39" s="12"/>
    </row>
    <row r="40" ht="25" customHeight="1" spans="1:9">
      <c r="A40" s="5">
        <v>33</v>
      </c>
      <c r="B40" s="11" t="s">
        <v>132</v>
      </c>
      <c r="C40" s="11" t="s">
        <v>92</v>
      </c>
      <c r="D40" s="11" t="s">
        <v>93</v>
      </c>
      <c r="E40" s="5" t="s">
        <v>90</v>
      </c>
      <c r="F40" s="12">
        <v>1113.25</v>
      </c>
      <c r="G40" s="12">
        <v>2.2</v>
      </c>
      <c r="H40" s="13">
        <f t="shared" ref="H40:H50" si="3">F40*G40</f>
        <v>2449.15</v>
      </c>
      <c r="I40" s="12"/>
    </row>
    <row r="41" ht="25" customHeight="1" spans="1:9">
      <c r="A41" s="5">
        <v>34</v>
      </c>
      <c r="B41" s="11" t="s">
        <v>133</v>
      </c>
      <c r="C41" s="11" t="s">
        <v>95</v>
      </c>
      <c r="D41" s="11" t="s">
        <v>96</v>
      </c>
      <c r="E41" s="5" t="s">
        <v>90</v>
      </c>
      <c r="F41" s="12">
        <v>2992</v>
      </c>
      <c r="G41" s="12">
        <v>4.4</v>
      </c>
      <c r="H41" s="13">
        <f t="shared" si="3"/>
        <v>13164.8</v>
      </c>
      <c r="I41" s="12"/>
    </row>
    <row r="42" ht="50" customHeight="1" spans="1:9">
      <c r="A42" s="5">
        <v>35</v>
      </c>
      <c r="B42" s="11" t="s">
        <v>134</v>
      </c>
      <c r="C42" s="11" t="s">
        <v>98</v>
      </c>
      <c r="D42" s="11" t="s">
        <v>99</v>
      </c>
      <c r="E42" s="5" t="s">
        <v>100</v>
      </c>
      <c r="F42" s="12"/>
      <c r="G42" s="12">
        <v>657.2</v>
      </c>
      <c r="H42" s="13">
        <f t="shared" si="3"/>
        <v>0</v>
      </c>
      <c r="I42" s="12"/>
    </row>
    <row r="43" s="1" customFormat="1" ht="50" customHeight="1" spans="1:9">
      <c r="A43" s="5">
        <v>36</v>
      </c>
      <c r="B43" s="11" t="s">
        <v>97</v>
      </c>
      <c r="C43" s="11" t="s">
        <v>98</v>
      </c>
      <c r="D43" s="11" t="s">
        <v>101</v>
      </c>
      <c r="E43" s="5" t="s">
        <v>100</v>
      </c>
      <c r="F43" s="12">
        <v>2</v>
      </c>
      <c r="G43" s="12">
        <v>919.73</v>
      </c>
      <c r="H43" s="13">
        <f t="shared" si="3"/>
        <v>1839.46</v>
      </c>
      <c r="I43" s="12"/>
    </row>
    <row r="44" ht="65" customHeight="1" spans="1:9">
      <c r="A44" s="5">
        <v>37</v>
      </c>
      <c r="B44" s="11" t="s">
        <v>135</v>
      </c>
      <c r="C44" s="11" t="s">
        <v>103</v>
      </c>
      <c r="D44" s="11" t="s">
        <v>104</v>
      </c>
      <c r="E44" s="5" t="s">
        <v>83</v>
      </c>
      <c r="F44" s="12">
        <v>75.19</v>
      </c>
      <c r="G44" s="12">
        <v>61.93</v>
      </c>
      <c r="H44" s="13">
        <f t="shared" si="3"/>
        <v>4656.5167</v>
      </c>
      <c r="I44" s="12"/>
    </row>
    <row r="45" ht="65" customHeight="1" spans="1:9">
      <c r="A45" s="5">
        <v>38</v>
      </c>
      <c r="B45" s="11" t="s">
        <v>136</v>
      </c>
      <c r="C45" s="11" t="s">
        <v>106</v>
      </c>
      <c r="D45" s="11" t="s">
        <v>107</v>
      </c>
      <c r="E45" s="5" t="s">
        <v>76</v>
      </c>
      <c r="F45" s="12">
        <v>0</v>
      </c>
      <c r="G45" s="12">
        <v>3486.58</v>
      </c>
      <c r="H45" s="13">
        <f t="shared" si="3"/>
        <v>0</v>
      </c>
      <c r="I45" s="12"/>
    </row>
    <row r="46" ht="40" customHeight="1" spans="1:9">
      <c r="A46" s="5">
        <v>39</v>
      </c>
      <c r="B46" s="11" t="s">
        <v>137</v>
      </c>
      <c r="C46" s="11" t="s">
        <v>109</v>
      </c>
      <c r="D46" s="11" t="s">
        <v>110</v>
      </c>
      <c r="E46" s="5" t="s">
        <v>76</v>
      </c>
      <c r="F46" s="12">
        <v>0</v>
      </c>
      <c r="G46" s="12">
        <v>108.98</v>
      </c>
      <c r="H46" s="13">
        <f t="shared" si="3"/>
        <v>0</v>
      </c>
      <c r="I46" s="12"/>
    </row>
    <row r="47" ht="50" customHeight="1" spans="1:9">
      <c r="A47" s="5">
        <v>40</v>
      </c>
      <c r="B47" s="11" t="s">
        <v>138</v>
      </c>
      <c r="C47" s="11" t="s">
        <v>112</v>
      </c>
      <c r="D47" s="11" t="s">
        <v>113</v>
      </c>
      <c r="E47" s="5" t="s">
        <v>83</v>
      </c>
      <c r="F47" s="12">
        <v>0</v>
      </c>
      <c r="G47" s="12">
        <v>23.84</v>
      </c>
      <c r="H47" s="13">
        <f t="shared" si="3"/>
        <v>0</v>
      </c>
      <c r="I47" s="12"/>
    </row>
    <row r="48" ht="40" customHeight="1" spans="1:9">
      <c r="A48" s="5">
        <v>41</v>
      </c>
      <c r="B48" s="11" t="s">
        <v>139</v>
      </c>
      <c r="C48" s="11" t="s">
        <v>115</v>
      </c>
      <c r="D48" s="11" t="s">
        <v>116</v>
      </c>
      <c r="E48" s="5" t="s">
        <v>83</v>
      </c>
      <c r="F48" s="12">
        <v>0</v>
      </c>
      <c r="G48" s="12">
        <v>5.08</v>
      </c>
      <c r="H48" s="13">
        <f t="shared" si="3"/>
        <v>0</v>
      </c>
      <c r="I48" s="12"/>
    </row>
    <row r="49" ht="40" customHeight="1" spans="1:9">
      <c r="A49" s="5">
        <v>43</v>
      </c>
      <c r="B49" s="11" t="s">
        <v>140</v>
      </c>
      <c r="C49" s="11" t="s">
        <v>115</v>
      </c>
      <c r="D49" s="11" t="s">
        <v>118</v>
      </c>
      <c r="E49" s="5" t="s">
        <v>83</v>
      </c>
      <c r="F49" s="12">
        <v>0</v>
      </c>
      <c r="G49" s="12">
        <v>13.5</v>
      </c>
      <c r="H49" s="13">
        <f t="shared" si="3"/>
        <v>0</v>
      </c>
      <c r="I49" s="12"/>
    </row>
    <row r="50" ht="21" customHeight="1" spans="1:9">
      <c r="A50" s="5"/>
      <c r="B50" s="11" t="s">
        <v>141</v>
      </c>
      <c r="C50" s="11" t="s">
        <v>142</v>
      </c>
      <c r="D50" s="11"/>
      <c r="E50" s="5"/>
      <c r="F50" s="12"/>
      <c r="G50" s="12"/>
      <c r="H50" s="13"/>
      <c r="I50" s="12"/>
    </row>
    <row r="51" s="2" customFormat="1" ht="30" customHeight="1" spans="1:9">
      <c r="A51" s="5">
        <v>44</v>
      </c>
      <c r="B51" s="11" t="s">
        <v>143</v>
      </c>
      <c r="C51" s="11" t="s">
        <v>144</v>
      </c>
      <c r="D51" s="11" t="s">
        <v>145</v>
      </c>
      <c r="E51" s="5" t="s">
        <v>56</v>
      </c>
      <c r="F51" s="12">
        <v>4858.49</v>
      </c>
      <c r="G51" s="12">
        <v>46.9</v>
      </c>
      <c r="H51" s="13">
        <f t="shared" ref="H51:H59" si="4">F51*G51</f>
        <v>227863.181</v>
      </c>
      <c r="I51" s="12"/>
    </row>
    <row r="52" s="2" customFormat="1" ht="40" customHeight="1" spans="1:9">
      <c r="A52" s="5">
        <v>45</v>
      </c>
      <c r="B52" s="11" t="s">
        <v>146</v>
      </c>
      <c r="C52" s="11" t="s">
        <v>147</v>
      </c>
      <c r="D52" s="11" t="s">
        <v>148</v>
      </c>
      <c r="E52" s="5" t="s">
        <v>90</v>
      </c>
      <c r="F52" s="12">
        <v>729.5</v>
      </c>
      <c r="G52" s="12">
        <v>2.2</v>
      </c>
      <c r="H52" s="13">
        <f t="shared" si="4"/>
        <v>1604.9</v>
      </c>
      <c r="I52" s="12"/>
    </row>
    <row r="53" s="2" customFormat="1" ht="40" customHeight="1" spans="1:9">
      <c r="A53" s="5">
        <v>46</v>
      </c>
      <c r="B53" s="11" t="s">
        <v>149</v>
      </c>
      <c r="C53" s="11" t="s">
        <v>150</v>
      </c>
      <c r="D53" s="11" t="s">
        <v>151</v>
      </c>
      <c r="E53" s="5" t="s">
        <v>90</v>
      </c>
      <c r="F53" s="12">
        <v>729.5</v>
      </c>
      <c r="G53" s="12">
        <v>13.18</v>
      </c>
      <c r="H53" s="13">
        <f t="shared" si="4"/>
        <v>9614.81</v>
      </c>
      <c r="I53" s="12"/>
    </row>
    <row r="54" s="2" customFormat="1" ht="96" customHeight="1" spans="1:9">
      <c r="A54" s="5">
        <v>47</v>
      </c>
      <c r="B54" s="11" t="s">
        <v>152</v>
      </c>
      <c r="C54" s="11" t="s">
        <v>153</v>
      </c>
      <c r="D54" s="11" t="s">
        <v>154</v>
      </c>
      <c r="E54" s="5" t="s">
        <v>90</v>
      </c>
      <c r="F54" s="12">
        <v>729.5</v>
      </c>
      <c r="G54" s="12">
        <v>82.86</v>
      </c>
      <c r="H54" s="13">
        <f t="shared" si="4"/>
        <v>60446.37</v>
      </c>
      <c r="I54" s="12"/>
    </row>
    <row r="55" s="2" customFormat="1" ht="30" customHeight="1" spans="1:9">
      <c r="A55" s="5">
        <v>48</v>
      </c>
      <c r="B55" s="11" t="s">
        <v>155</v>
      </c>
      <c r="C55" s="11" t="s">
        <v>156</v>
      </c>
      <c r="D55" s="11" t="s">
        <v>157</v>
      </c>
      <c r="E55" s="5" t="s">
        <v>83</v>
      </c>
      <c r="F55" s="12">
        <v>76</v>
      </c>
      <c r="G55" s="12">
        <v>203.32</v>
      </c>
      <c r="H55" s="13">
        <f t="shared" si="4"/>
        <v>15452.32</v>
      </c>
      <c r="I55" s="12"/>
    </row>
    <row r="56" ht="93" customHeight="1" spans="1:9">
      <c r="A56" s="5">
        <v>49</v>
      </c>
      <c r="B56" s="11" t="s">
        <v>158</v>
      </c>
      <c r="C56" s="11" t="s">
        <v>159</v>
      </c>
      <c r="D56" s="11" t="s">
        <v>160</v>
      </c>
      <c r="E56" s="5" t="s">
        <v>83</v>
      </c>
      <c r="F56" s="12">
        <v>0</v>
      </c>
      <c r="G56" s="12">
        <v>750.62</v>
      </c>
      <c r="H56" s="13">
        <f t="shared" si="4"/>
        <v>0</v>
      </c>
      <c r="I56" s="12"/>
    </row>
    <row r="57" s="2" customFormat="1" ht="63" customHeight="1" spans="1:9">
      <c r="A57" s="5">
        <v>50</v>
      </c>
      <c r="B57" s="11" t="s">
        <v>161</v>
      </c>
      <c r="C57" s="11" t="s">
        <v>162</v>
      </c>
      <c r="D57" s="11" t="s">
        <v>163</v>
      </c>
      <c r="E57" s="5" t="s">
        <v>164</v>
      </c>
      <c r="F57" s="12">
        <v>2</v>
      </c>
      <c r="G57" s="12">
        <v>2417.8</v>
      </c>
      <c r="H57" s="13">
        <f t="shared" si="4"/>
        <v>4835.6</v>
      </c>
      <c r="I57" s="12"/>
    </row>
    <row r="58" s="2" customFormat="1" ht="21" customHeight="1" spans="1:9">
      <c r="A58" s="5">
        <v>51</v>
      </c>
      <c r="B58" s="11" t="s">
        <v>165</v>
      </c>
      <c r="C58" s="11" t="s">
        <v>166</v>
      </c>
      <c r="D58" s="11" t="s">
        <v>167</v>
      </c>
      <c r="E58" s="5" t="s">
        <v>168</v>
      </c>
      <c r="F58" s="12">
        <v>1</v>
      </c>
      <c r="G58" s="12">
        <v>69874.42</v>
      </c>
      <c r="H58" s="13">
        <f t="shared" si="4"/>
        <v>69874.42</v>
      </c>
      <c r="I58" s="12"/>
    </row>
    <row r="59" s="2" customFormat="1" ht="39" customHeight="1" spans="1:9">
      <c r="A59" s="5">
        <v>52</v>
      </c>
      <c r="B59" s="11" t="s">
        <v>169</v>
      </c>
      <c r="C59" s="11" t="s">
        <v>170</v>
      </c>
      <c r="D59" s="11" t="s">
        <v>171</v>
      </c>
      <c r="E59" s="5" t="s">
        <v>172</v>
      </c>
      <c r="F59" s="12">
        <v>2</v>
      </c>
      <c r="G59" s="12">
        <v>4774.02</v>
      </c>
      <c r="H59" s="13">
        <f t="shared" si="4"/>
        <v>9548.04</v>
      </c>
      <c r="I59" s="12"/>
    </row>
    <row r="60" ht="20" customHeight="1" spans="1:9">
      <c r="A60" s="5"/>
      <c r="B60" s="11"/>
      <c r="C60" s="11" t="s">
        <v>173</v>
      </c>
      <c r="D60" s="11"/>
      <c r="E60" s="5"/>
      <c r="F60" s="12"/>
      <c r="G60" s="12"/>
      <c r="H60" s="13"/>
      <c r="I60" s="12"/>
    </row>
    <row r="61" s="1" customFormat="1" ht="63" customHeight="1" spans="1:9">
      <c r="A61" s="5">
        <v>53</v>
      </c>
      <c r="B61" s="11" t="s">
        <v>114</v>
      </c>
      <c r="C61" s="11" t="s">
        <v>174</v>
      </c>
      <c r="D61" s="11" t="s">
        <v>175</v>
      </c>
      <c r="E61" s="5" t="s">
        <v>83</v>
      </c>
      <c r="F61" s="12">
        <v>543.5</v>
      </c>
      <c r="G61" s="12">
        <v>11</v>
      </c>
      <c r="H61" s="13">
        <f t="shared" ref="H61:H65" si="5">F61*G61</f>
        <v>5978.5</v>
      </c>
      <c r="I61" s="12"/>
    </row>
    <row r="62" s="1" customFormat="1" ht="60" customHeight="1" spans="1:9">
      <c r="A62" s="5">
        <v>54</v>
      </c>
      <c r="B62" s="11" t="s">
        <v>114</v>
      </c>
      <c r="C62" s="11" t="s">
        <v>176</v>
      </c>
      <c r="D62" s="11" t="s">
        <v>175</v>
      </c>
      <c r="E62" s="5" t="s">
        <v>83</v>
      </c>
      <c r="F62" s="12">
        <v>577</v>
      </c>
      <c r="G62" s="12">
        <v>11</v>
      </c>
      <c r="H62" s="13">
        <f t="shared" si="5"/>
        <v>6347</v>
      </c>
      <c r="I62" s="12"/>
    </row>
    <row r="63" ht="58" customHeight="1" spans="1:9">
      <c r="A63" s="5">
        <v>55</v>
      </c>
      <c r="B63" s="49" t="s">
        <v>177</v>
      </c>
      <c r="C63" s="11" t="s">
        <v>178</v>
      </c>
      <c r="D63" s="11" t="s">
        <v>179</v>
      </c>
      <c r="E63" s="5" t="s">
        <v>83</v>
      </c>
      <c r="F63" s="12">
        <v>150</v>
      </c>
      <c r="G63" s="12">
        <v>32.26</v>
      </c>
      <c r="H63" s="13">
        <f t="shared" si="5"/>
        <v>4839</v>
      </c>
      <c r="I63" s="12"/>
    </row>
    <row r="64" ht="61" customHeight="1" spans="1:9">
      <c r="A64" s="5">
        <v>56</v>
      </c>
      <c r="B64" s="49" t="s">
        <v>177</v>
      </c>
      <c r="C64" s="11" t="s">
        <v>178</v>
      </c>
      <c r="D64" s="11" t="s">
        <v>180</v>
      </c>
      <c r="E64" s="5" t="s">
        <v>83</v>
      </c>
      <c r="F64" s="12">
        <v>60</v>
      </c>
      <c r="G64" s="12">
        <v>39</v>
      </c>
      <c r="H64" s="13">
        <f t="shared" si="5"/>
        <v>2340</v>
      </c>
      <c r="I64" s="12"/>
    </row>
    <row r="65" s="2" customFormat="1" ht="55" customHeight="1" spans="1:9">
      <c r="A65" s="5">
        <v>57</v>
      </c>
      <c r="B65" s="49" t="s">
        <v>181</v>
      </c>
      <c r="C65" s="11" t="s">
        <v>182</v>
      </c>
      <c r="D65" s="11" t="s">
        <v>183</v>
      </c>
      <c r="E65" s="5" t="s">
        <v>184</v>
      </c>
      <c r="F65" s="12">
        <v>76</v>
      </c>
      <c r="G65" s="12">
        <v>33.98</v>
      </c>
      <c r="H65" s="13">
        <f t="shared" si="5"/>
        <v>2582.48</v>
      </c>
      <c r="I65" s="12"/>
    </row>
    <row r="66" s="2" customFormat="1" ht="70" customHeight="1" spans="1:9">
      <c r="A66" s="5">
        <v>58</v>
      </c>
      <c r="B66" s="49" t="s">
        <v>185</v>
      </c>
      <c r="C66" s="11" t="s">
        <v>186</v>
      </c>
      <c r="D66" s="11" t="s">
        <v>187</v>
      </c>
      <c r="E66" s="5" t="s">
        <v>184</v>
      </c>
      <c r="F66" s="12">
        <v>7.6</v>
      </c>
      <c r="G66" s="12">
        <v>180</v>
      </c>
      <c r="H66" s="13">
        <f t="shared" ref="H66:H69" si="6">F66*G66</f>
        <v>1368</v>
      </c>
      <c r="I66" s="12"/>
    </row>
    <row r="67" s="2" customFormat="1" ht="70" customHeight="1" spans="1:9">
      <c r="A67" s="5">
        <v>59</v>
      </c>
      <c r="B67" s="49" t="s">
        <v>188</v>
      </c>
      <c r="C67" s="11" t="s">
        <v>189</v>
      </c>
      <c r="D67" s="11" t="s">
        <v>187</v>
      </c>
      <c r="E67" s="5" t="s">
        <v>184</v>
      </c>
      <c r="F67" s="12">
        <v>43.65</v>
      </c>
      <c r="G67" s="12">
        <v>190</v>
      </c>
      <c r="H67" s="13">
        <f t="shared" si="6"/>
        <v>8293.5</v>
      </c>
      <c r="I67" s="12"/>
    </row>
    <row r="68" s="2" customFormat="1" ht="50" customHeight="1" spans="1:9">
      <c r="A68" s="5">
        <v>60</v>
      </c>
      <c r="B68" s="49" t="s">
        <v>143</v>
      </c>
      <c r="C68" s="11" t="s">
        <v>144</v>
      </c>
      <c r="D68" s="11" t="s">
        <v>190</v>
      </c>
      <c r="E68" s="5" t="s">
        <v>184</v>
      </c>
      <c r="F68" s="12">
        <v>15.2</v>
      </c>
      <c r="G68" s="12">
        <v>25.07</v>
      </c>
      <c r="H68" s="13">
        <f t="shared" si="6"/>
        <v>381.064</v>
      </c>
      <c r="I68" s="12"/>
    </row>
    <row r="69" s="2" customFormat="1" ht="92" customHeight="1" spans="1:9">
      <c r="A69" s="5">
        <v>61</v>
      </c>
      <c r="B69" s="49" t="s">
        <v>191</v>
      </c>
      <c r="C69" s="11" t="s">
        <v>192</v>
      </c>
      <c r="D69" s="11" t="s">
        <v>193</v>
      </c>
      <c r="E69" s="5" t="s">
        <v>164</v>
      </c>
      <c r="F69" s="12">
        <v>1</v>
      </c>
      <c r="G69" s="12">
        <v>2307.9</v>
      </c>
      <c r="H69" s="13">
        <f t="shared" si="6"/>
        <v>2307.9</v>
      </c>
      <c r="I69" s="12"/>
    </row>
    <row r="70" s="2" customFormat="1" ht="50" customHeight="1" spans="1:9">
      <c r="A70" s="5">
        <v>62</v>
      </c>
      <c r="B70" s="49" t="s">
        <v>194</v>
      </c>
      <c r="C70" s="11" t="s">
        <v>195</v>
      </c>
      <c r="D70" s="11" t="s">
        <v>196</v>
      </c>
      <c r="E70" s="5" t="s">
        <v>184</v>
      </c>
      <c r="F70" s="12">
        <v>97.17</v>
      </c>
      <c r="G70" s="12">
        <v>3.62</v>
      </c>
      <c r="H70" s="13">
        <f t="shared" ref="H70:H77" si="7">F70*G70</f>
        <v>351.7554</v>
      </c>
      <c r="I70" s="12"/>
    </row>
    <row r="71" s="2" customFormat="1" ht="50" customHeight="1" spans="1:9">
      <c r="A71" s="5">
        <v>63</v>
      </c>
      <c r="B71" s="49" t="s">
        <v>143</v>
      </c>
      <c r="C71" s="11" t="s">
        <v>144</v>
      </c>
      <c r="D71" s="11" t="s">
        <v>190</v>
      </c>
      <c r="E71" s="5" t="s">
        <v>184</v>
      </c>
      <c r="F71" s="12">
        <v>29.6</v>
      </c>
      <c r="G71" s="12">
        <v>25.07</v>
      </c>
      <c r="H71" s="13">
        <f t="shared" si="7"/>
        <v>742.072</v>
      </c>
      <c r="I71" s="12"/>
    </row>
    <row r="72" s="2" customFormat="1" ht="55" customHeight="1" spans="1:9">
      <c r="A72" s="5">
        <v>64</v>
      </c>
      <c r="B72" s="49" t="s">
        <v>181</v>
      </c>
      <c r="C72" s="11" t="s">
        <v>182</v>
      </c>
      <c r="D72" s="11" t="s">
        <v>183</v>
      </c>
      <c r="E72" s="5" t="s">
        <v>184</v>
      </c>
      <c r="F72" s="12">
        <v>67.57</v>
      </c>
      <c r="G72" s="12">
        <v>33.98</v>
      </c>
      <c r="H72" s="13">
        <f t="shared" si="7"/>
        <v>2296.0286</v>
      </c>
      <c r="I72" s="12"/>
    </row>
    <row r="73" s="2" customFormat="1" ht="27" customHeight="1" spans="1:9">
      <c r="A73" s="5">
        <v>65</v>
      </c>
      <c r="B73" s="49" t="s">
        <v>197</v>
      </c>
      <c r="C73" s="11" t="s">
        <v>198</v>
      </c>
      <c r="D73" s="11" t="s">
        <v>199</v>
      </c>
      <c r="E73" s="5" t="s">
        <v>184</v>
      </c>
      <c r="F73" s="12">
        <v>13.85</v>
      </c>
      <c r="G73" s="12">
        <v>391.91</v>
      </c>
      <c r="H73" s="13">
        <f t="shared" si="7"/>
        <v>5427.9535</v>
      </c>
      <c r="I73" s="12"/>
    </row>
    <row r="74" s="2" customFormat="1" ht="41" customHeight="1" spans="1:9">
      <c r="A74" s="5">
        <v>66</v>
      </c>
      <c r="B74" s="49" t="s">
        <v>200</v>
      </c>
      <c r="C74" s="11" t="s">
        <v>201</v>
      </c>
      <c r="D74" s="11" t="s">
        <v>202</v>
      </c>
      <c r="E74" s="5" t="s">
        <v>184</v>
      </c>
      <c r="F74" s="12">
        <v>36.53</v>
      </c>
      <c r="G74" s="12">
        <v>703.54</v>
      </c>
      <c r="H74" s="13">
        <f t="shared" si="7"/>
        <v>25700.3162</v>
      </c>
      <c r="I74" s="12"/>
    </row>
    <row r="75" s="2" customFormat="1" ht="50" customHeight="1" spans="1:9">
      <c r="A75" s="5">
        <v>67</v>
      </c>
      <c r="B75" s="49" t="s">
        <v>203</v>
      </c>
      <c r="C75" s="11" t="s">
        <v>204</v>
      </c>
      <c r="D75" s="11" t="s">
        <v>205</v>
      </c>
      <c r="E75" s="5" t="s">
        <v>184</v>
      </c>
      <c r="F75" s="12">
        <v>3.82</v>
      </c>
      <c r="G75" s="12">
        <v>512.08</v>
      </c>
      <c r="H75" s="13">
        <f t="shared" si="7"/>
        <v>1956.1456</v>
      </c>
      <c r="I75" s="12"/>
    </row>
    <row r="76" s="2" customFormat="1" ht="40" customHeight="1" spans="1:9">
      <c r="A76" s="5">
        <v>68</v>
      </c>
      <c r="B76" s="49" t="s">
        <v>206</v>
      </c>
      <c r="C76" s="11" t="s">
        <v>207</v>
      </c>
      <c r="D76" s="11" t="s">
        <v>208</v>
      </c>
      <c r="E76" s="5" t="s">
        <v>209</v>
      </c>
      <c r="F76" s="13">
        <v>19.1</v>
      </c>
      <c r="G76" s="12">
        <v>62.38</v>
      </c>
      <c r="H76" s="13">
        <f t="shared" si="7"/>
        <v>1191.458</v>
      </c>
      <c r="I76" s="13"/>
    </row>
    <row r="77" s="2" customFormat="1" ht="40" customHeight="1" spans="1:9">
      <c r="A77" s="5">
        <v>69</v>
      </c>
      <c r="B77" s="49" t="s">
        <v>210</v>
      </c>
      <c r="C77" s="11" t="s">
        <v>211</v>
      </c>
      <c r="D77" s="11" t="s">
        <v>212</v>
      </c>
      <c r="E77" s="5" t="s">
        <v>209</v>
      </c>
      <c r="F77" s="13">
        <v>171.9</v>
      </c>
      <c r="G77" s="12">
        <v>120</v>
      </c>
      <c r="H77" s="13">
        <f t="shared" si="7"/>
        <v>20628</v>
      </c>
      <c r="I77" s="13"/>
    </row>
    <row r="78" ht="20" customHeight="1" spans="1:9">
      <c r="A78" s="5"/>
      <c r="B78" s="11"/>
      <c r="C78" s="11" t="s">
        <v>213</v>
      </c>
      <c r="D78" s="11"/>
      <c r="E78" s="5"/>
      <c r="F78" s="12"/>
      <c r="G78" s="12"/>
      <c r="H78" s="13"/>
      <c r="I78" s="12"/>
    </row>
    <row r="79" s="2" customFormat="1" ht="30" customHeight="1" spans="1:9">
      <c r="A79" s="5">
        <v>70</v>
      </c>
      <c r="B79" s="11" t="s">
        <v>126</v>
      </c>
      <c r="C79" s="11" t="s">
        <v>71</v>
      </c>
      <c r="D79" s="11" t="s">
        <v>72</v>
      </c>
      <c r="E79" s="5" t="s">
        <v>63</v>
      </c>
      <c r="F79" s="12">
        <f>0.359+0.044+0.364+0.037</f>
        <v>0.804</v>
      </c>
      <c r="G79" s="12">
        <v>7971.94</v>
      </c>
      <c r="H79" s="13">
        <f t="shared" ref="H79:H94" si="8">F79*G79</f>
        <v>6409.43976</v>
      </c>
      <c r="I79" s="12"/>
    </row>
    <row r="80" s="2" customFormat="1" ht="30" customHeight="1" spans="1:9">
      <c r="A80" s="5">
        <v>71</v>
      </c>
      <c r="B80" s="11" t="s">
        <v>127</v>
      </c>
      <c r="C80" s="11" t="s">
        <v>74</v>
      </c>
      <c r="D80" s="11" t="s">
        <v>75</v>
      </c>
      <c r="E80" s="5" t="s">
        <v>76</v>
      </c>
      <c r="F80" s="12">
        <v>11</v>
      </c>
      <c r="G80" s="12">
        <v>876.77</v>
      </c>
      <c r="H80" s="13">
        <f t="shared" si="8"/>
        <v>9644.47</v>
      </c>
      <c r="I80" s="12"/>
    </row>
    <row r="81" s="2" customFormat="1" ht="20" customHeight="1" spans="1:9">
      <c r="A81" s="5">
        <v>72</v>
      </c>
      <c r="B81" s="11" t="s">
        <v>214</v>
      </c>
      <c r="C81" s="11" t="s">
        <v>215</v>
      </c>
      <c r="D81" s="11" t="s">
        <v>216</v>
      </c>
      <c r="E81" s="5" t="s">
        <v>90</v>
      </c>
      <c r="F81" s="12">
        <f>936.54+949.87</f>
        <v>1886.41</v>
      </c>
      <c r="G81" s="12">
        <v>25.18</v>
      </c>
      <c r="H81" s="13">
        <f t="shared" si="8"/>
        <v>47499.8038</v>
      </c>
      <c r="I81" s="12"/>
    </row>
    <row r="82" s="2" customFormat="1" ht="30" customHeight="1" spans="1:9">
      <c r="A82" s="5">
        <v>73</v>
      </c>
      <c r="B82" s="11" t="s">
        <v>121</v>
      </c>
      <c r="C82" s="11" t="s">
        <v>54</v>
      </c>
      <c r="D82" s="11" t="s">
        <v>55</v>
      </c>
      <c r="E82" s="5" t="s">
        <v>56</v>
      </c>
      <c r="F82" s="12">
        <f>0.7+1.41+0.7</f>
        <v>2.81</v>
      </c>
      <c r="G82" s="12">
        <v>65.08</v>
      </c>
      <c r="H82" s="13">
        <f t="shared" si="8"/>
        <v>182.8748</v>
      </c>
      <c r="I82" s="12"/>
    </row>
    <row r="83" s="2" customFormat="1" ht="45" customHeight="1" spans="1:9">
      <c r="A83" s="5">
        <v>74</v>
      </c>
      <c r="B83" s="11" t="s">
        <v>122</v>
      </c>
      <c r="C83" s="11" t="s">
        <v>58</v>
      </c>
      <c r="D83" s="11" t="s">
        <v>59</v>
      </c>
      <c r="E83" s="5" t="s">
        <v>56</v>
      </c>
      <c r="F83" s="12">
        <f>0.7+1.41+0.7</f>
        <v>2.81</v>
      </c>
      <c r="G83" s="12">
        <v>452.78</v>
      </c>
      <c r="H83" s="13">
        <f t="shared" si="8"/>
        <v>1272.3118</v>
      </c>
      <c r="I83" s="12"/>
    </row>
    <row r="84" s="2" customFormat="1" ht="85" customHeight="1" spans="1:9">
      <c r="A84" s="5">
        <v>75</v>
      </c>
      <c r="B84" s="11" t="s">
        <v>123</v>
      </c>
      <c r="C84" s="11" t="s">
        <v>61</v>
      </c>
      <c r="D84" s="11" t="s">
        <v>62</v>
      </c>
      <c r="E84" s="5" t="s">
        <v>63</v>
      </c>
      <c r="F84" s="12">
        <f>(0.071+0.2+0.016+0.02+0.011+0.005)+(0.039+0.069+0.041+0.021+0.009)+(0.019+0.035+0.02+0.011+0.005)</f>
        <v>0.592</v>
      </c>
      <c r="G84" s="12">
        <v>8056.27</v>
      </c>
      <c r="H84" s="13">
        <f t="shared" si="8"/>
        <v>4769.31184</v>
      </c>
      <c r="I84" s="12"/>
    </row>
    <row r="85" s="2" customFormat="1" ht="88" customHeight="1" spans="1:9">
      <c r="A85" s="5">
        <v>76</v>
      </c>
      <c r="B85" s="11" t="s">
        <v>124</v>
      </c>
      <c r="C85" s="11" t="s">
        <v>65</v>
      </c>
      <c r="D85" s="11" t="s">
        <v>66</v>
      </c>
      <c r="E85" s="5" t="s">
        <v>63</v>
      </c>
      <c r="F85" s="12">
        <f>(0.047+0.008+0.073+0.005)+0.042+0.055+0.059+0.03+0.027+0.09</f>
        <v>0.436</v>
      </c>
      <c r="G85" s="12">
        <v>8137.44</v>
      </c>
      <c r="H85" s="13">
        <f t="shared" si="8"/>
        <v>3547.92384</v>
      </c>
      <c r="I85" s="12"/>
    </row>
    <row r="86" s="2" customFormat="1" ht="27" customHeight="1" spans="1:9">
      <c r="A86" s="5">
        <v>77</v>
      </c>
      <c r="B86" s="11" t="s">
        <v>217</v>
      </c>
      <c r="C86" s="11" t="s">
        <v>81</v>
      </c>
      <c r="D86" s="11" t="s">
        <v>82</v>
      </c>
      <c r="E86" s="5" t="s">
        <v>83</v>
      </c>
      <c r="F86" s="12">
        <f>(26.3+9.78+28.6)+29.4+(65.4+18.9)+44.4+(32.7+9.45)+22.2</f>
        <v>287.13</v>
      </c>
      <c r="G86" s="12">
        <v>2.75</v>
      </c>
      <c r="H86" s="13">
        <f t="shared" si="8"/>
        <v>789.6075</v>
      </c>
      <c r="I86" s="12"/>
    </row>
    <row r="87" s="2" customFormat="1" ht="22" customHeight="1" spans="1:9">
      <c r="A87" s="5">
        <v>78</v>
      </c>
      <c r="B87" s="11" t="s">
        <v>218</v>
      </c>
      <c r="C87" s="11" t="s">
        <v>85</v>
      </c>
      <c r="D87" s="11" t="s">
        <v>86</v>
      </c>
      <c r="E87" s="5" t="s">
        <v>83</v>
      </c>
      <c r="F87" s="12">
        <f>35.63</f>
        <v>35.63</v>
      </c>
      <c r="G87" s="12">
        <v>0.44</v>
      </c>
      <c r="H87" s="13">
        <f t="shared" si="8"/>
        <v>15.6772</v>
      </c>
      <c r="I87" s="12"/>
    </row>
    <row r="88" s="2" customFormat="1" ht="22" customHeight="1" spans="1:9">
      <c r="A88" s="5">
        <v>79</v>
      </c>
      <c r="B88" s="11" t="s">
        <v>131</v>
      </c>
      <c r="C88" s="11" t="s">
        <v>88</v>
      </c>
      <c r="D88" s="11" t="s">
        <v>89</v>
      </c>
      <c r="E88" s="5" t="s">
        <v>90</v>
      </c>
      <c r="F88" s="12">
        <f>(49.4+21.78)+23.8+(12.35+10.89)+11.9+12.35</f>
        <v>142.47</v>
      </c>
      <c r="G88" s="12">
        <v>6.59</v>
      </c>
      <c r="H88" s="13">
        <f t="shared" si="8"/>
        <v>938.8773</v>
      </c>
      <c r="I88" s="12"/>
    </row>
    <row r="89" ht="22" customHeight="1" spans="1:9">
      <c r="A89" s="5">
        <v>80</v>
      </c>
      <c r="B89" s="11" t="s">
        <v>131</v>
      </c>
      <c r="C89" s="11" t="s">
        <v>219</v>
      </c>
      <c r="D89" s="11" t="s">
        <v>220</v>
      </c>
      <c r="E89" s="5" t="s">
        <v>90</v>
      </c>
      <c r="F89" s="12">
        <f>(41.5+41.23+30.36)+13.2</f>
        <v>126.29</v>
      </c>
      <c r="G89" s="12">
        <v>6.59</v>
      </c>
      <c r="H89" s="13">
        <f t="shared" si="8"/>
        <v>832.2511</v>
      </c>
      <c r="I89" s="12"/>
    </row>
    <row r="90" ht="22" customHeight="1" spans="1:9">
      <c r="A90" s="5">
        <v>81</v>
      </c>
      <c r="B90" s="11" t="s">
        <v>221</v>
      </c>
      <c r="C90" s="11" t="s">
        <v>222</v>
      </c>
      <c r="D90" s="11" t="s">
        <v>223</v>
      </c>
      <c r="E90" s="5" t="s">
        <v>83</v>
      </c>
      <c r="F90" s="12">
        <f>(24.3+9.78+28.6)+29.4+(65.4+18.9)+44.4+(32.7+9.45)+22.2+(871.2+653.4+2682.24+214.2+135.2+110.4)+(883.6+662.7+1972+191.3+133.6+55.2)-762.24</f>
        <v>8087.93</v>
      </c>
      <c r="G90" s="12">
        <v>1.2</v>
      </c>
      <c r="H90" s="13">
        <f t="shared" si="8"/>
        <v>9705.516</v>
      </c>
      <c r="I90" s="12"/>
    </row>
    <row r="91" ht="22" customHeight="1" spans="1:9">
      <c r="A91" s="5">
        <v>82</v>
      </c>
      <c r="B91" s="11" t="s">
        <v>224</v>
      </c>
      <c r="C91" s="11" t="s">
        <v>225</v>
      </c>
      <c r="D91" s="11" t="s">
        <v>226</v>
      </c>
      <c r="E91" s="5" t="s">
        <v>83</v>
      </c>
      <c r="F91" s="12">
        <f>201+195</f>
        <v>396</v>
      </c>
      <c r="G91" s="12">
        <v>8.5</v>
      </c>
      <c r="H91" s="13">
        <f t="shared" si="8"/>
        <v>3366</v>
      </c>
      <c r="I91" s="12"/>
    </row>
    <row r="92" ht="22" customHeight="1" spans="1:9">
      <c r="A92" s="5">
        <v>83</v>
      </c>
      <c r="B92" s="11" t="s">
        <v>227</v>
      </c>
      <c r="C92" s="11" t="s">
        <v>228</v>
      </c>
      <c r="D92" s="11" t="s">
        <v>229</v>
      </c>
      <c r="E92" s="5" t="s">
        <v>83</v>
      </c>
      <c r="F92" s="12">
        <v>100</v>
      </c>
      <c r="G92" s="12">
        <v>38</v>
      </c>
      <c r="H92" s="13">
        <f t="shared" si="8"/>
        <v>3800</v>
      </c>
      <c r="I92" s="12"/>
    </row>
    <row r="93" ht="22" customHeight="1" spans="1:9">
      <c r="A93" s="5">
        <v>84</v>
      </c>
      <c r="B93" s="11" t="s">
        <v>230</v>
      </c>
      <c r="C93" s="11" t="s">
        <v>231</v>
      </c>
      <c r="D93" s="11" t="s">
        <v>232</v>
      </c>
      <c r="E93" s="5" t="s">
        <v>90</v>
      </c>
      <c r="F93" s="12">
        <v>600</v>
      </c>
      <c r="G93" s="12">
        <v>1.8</v>
      </c>
      <c r="H93" s="13">
        <f t="shared" si="8"/>
        <v>1080</v>
      </c>
      <c r="I93" s="12"/>
    </row>
    <row r="94" ht="22" customHeight="1" spans="1:9">
      <c r="A94" s="5">
        <v>85</v>
      </c>
      <c r="B94" s="11" t="s">
        <v>233</v>
      </c>
      <c r="C94" s="11" t="s">
        <v>234</v>
      </c>
      <c r="D94" s="11" t="s">
        <v>235</v>
      </c>
      <c r="E94" s="5" t="s">
        <v>168</v>
      </c>
      <c r="F94" s="12">
        <v>1</v>
      </c>
      <c r="G94" s="12">
        <v>1000</v>
      </c>
      <c r="H94" s="13">
        <f t="shared" si="8"/>
        <v>1000</v>
      </c>
      <c r="I94" s="12"/>
    </row>
    <row r="95" ht="21" customHeight="1" spans="1:9">
      <c r="A95" s="11"/>
      <c r="B95" s="11"/>
      <c r="C95" s="5" t="s">
        <v>236</v>
      </c>
      <c r="D95" s="11"/>
      <c r="E95" s="11"/>
      <c r="F95" s="11"/>
      <c r="G95" s="11"/>
      <c r="H95" s="13">
        <f>SUM(H7:H94)</f>
        <v>1145791.81114</v>
      </c>
      <c r="I95" s="11"/>
    </row>
  </sheetData>
  <mergeCells count="12">
    <mergeCell ref="A1:I1"/>
    <mergeCell ref="A2:I2"/>
    <mergeCell ref="F3:H3"/>
    <mergeCell ref="A3:A5"/>
    <mergeCell ref="B3:B5"/>
    <mergeCell ref="C3:C5"/>
    <mergeCell ref="D3:D5"/>
    <mergeCell ref="E3:E5"/>
    <mergeCell ref="F4:F5"/>
    <mergeCell ref="G4:G5"/>
    <mergeCell ref="H4:H5"/>
    <mergeCell ref="I3:I5"/>
  </mergeCells>
  <printOptions horizontalCentered="1"/>
  <pageMargins left="0" right="0" top="0.472222222222222" bottom="0.432638888888889" header="0.594444444444444" footer="0"/>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F-5 投标报价封面</vt:lpstr>
      <vt:lpstr>F-6 投标报价扉页</vt:lpstr>
      <vt:lpstr>F-13 单位工程费用汇总表</vt:lpstr>
      <vt:lpstr>F-15-1 分部分项工程清单与计价表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2025-10-11T18:10:00Z</dcterms:created>
  <dcterms:modified xsi:type="dcterms:W3CDTF">2026-03-09T09:47:41Z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7EDFC0FF56B04627A4124B07F81440EC_12</vt:lpwstr>
  </property>
  <property fmtid="{D5CDD505-2E9C-101B-9397-08002B2CF9AE}" pid="3" name="KSOProductBuildVer">
    <vt:lpwstr>2052-11.8.2.12089</vt:lpwstr>
  </property>
  <property fmtid="{D5CDD505-2E9C-101B-9397-08002B2CF9AE}" pid="4" name="CalculationRule">
    <vt:i4>0</vt:i4>
  </property>
</Properties>
</file>